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autoCompressPictures="0"/>
  <mc:AlternateContent xmlns:mc="http://schemas.openxmlformats.org/markup-compatibility/2006">
    <mc:Choice Requires="x15">
      <x15ac:absPath xmlns:x15ac="http://schemas.microsoft.com/office/spreadsheetml/2010/11/ac" url="/Users/khoffman/Katrina/PWSSC/Facility Development/RFPs/For Web Site/"/>
    </mc:Choice>
  </mc:AlternateContent>
  <xr:revisionPtr revIDLastSave="0" documentId="8_{6E50427F-24E0-CA43-96E0-0E09723ED85D}" xr6:coauthVersionLast="44" xr6:coauthVersionMax="44" xr10:uidLastSave="{00000000-0000-0000-0000-000000000000}"/>
  <bookViews>
    <workbookView xWindow="0" yWindow="460" windowWidth="28540" windowHeight="17540" activeTab="3" xr2:uid="{00000000-000D-0000-FFFF-FFFF00000000}"/>
  </bookViews>
  <sheets>
    <sheet name="Administration" sheetId="1" r:id="rId1"/>
    <sheet name="Admin Space" sheetId="12" r:id="rId2"/>
    <sheet name="Community Programs" sheetId="4" r:id="rId3"/>
    <sheet name="Comm Space" sheetId="13" r:id="rId4"/>
    <sheet name="Research" sheetId="9" r:id="rId5"/>
    <sheet name="Research Space" sheetId="14" r:id="rId6"/>
    <sheet name="Warehouse" sheetId="10" r:id="rId7"/>
    <sheet name="Warehouse Space" sheetId="15" r:id="rId8"/>
    <sheet name="Housing" sheetId="11" r:id="rId9"/>
    <sheet name="Housing Space" sheetId="16" r:id="rId10"/>
    <sheet name="SUMMARY" sheetId="17" r:id="rId1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9" l="1"/>
  <c r="G27" i="9"/>
  <c r="G29" i="4"/>
  <c r="G39" i="4"/>
  <c r="G44" i="1"/>
  <c r="G32" i="1"/>
  <c r="C11" i="17" l="1"/>
  <c r="C12" i="17"/>
  <c r="I26" i="16"/>
  <c r="I25" i="16"/>
  <c r="I22" i="16"/>
  <c r="I24" i="16"/>
  <c r="I23" i="16"/>
  <c r="I20" i="16"/>
  <c r="I21" i="16" s="1"/>
  <c r="I13" i="15"/>
  <c r="I18" i="13"/>
  <c r="I17" i="12"/>
  <c r="I22" i="12" l="1"/>
  <c r="D12" i="17" l="1"/>
  <c r="I16" i="14"/>
  <c r="I23" i="12"/>
  <c r="F10" i="12"/>
  <c r="I10" i="12"/>
  <c r="I11" i="12"/>
  <c r="I12" i="12"/>
  <c r="I13" i="12"/>
  <c r="I14" i="12"/>
  <c r="I15" i="12"/>
  <c r="I16" i="12"/>
  <c r="I27" i="12"/>
  <c r="I28" i="12" s="1"/>
  <c r="I18" i="12"/>
  <c r="I19" i="12"/>
  <c r="I20" i="12"/>
  <c r="I21" i="12"/>
  <c r="I24" i="12"/>
  <c r="I25" i="12"/>
  <c r="I26" i="12"/>
  <c r="I10" i="13"/>
  <c r="I11" i="13"/>
  <c r="I12" i="13"/>
  <c r="I13" i="13"/>
  <c r="I14" i="13"/>
  <c r="I15" i="13"/>
  <c r="I20" i="13"/>
  <c r="I21" i="13" s="1"/>
  <c r="I10" i="14"/>
  <c r="I11" i="14"/>
  <c r="I12" i="14"/>
  <c r="I13" i="14"/>
  <c r="I14" i="14"/>
  <c r="I15" i="14"/>
  <c r="I17" i="14"/>
  <c r="I18" i="14"/>
  <c r="I19" i="14"/>
  <c r="I22" i="14"/>
  <c r="I23" i="14"/>
  <c r="I24" i="14"/>
  <c r="I10" i="16"/>
  <c r="I11" i="16"/>
  <c r="I12" i="16"/>
  <c r="I13" i="16"/>
  <c r="I14" i="16"/>
  <c r="I15" i="16"/>
  <c r="I16" i="16"/>
  <c r="I17" i="16"/>
  <c r="I18" i="16"/>
  <c r="B14" i="17"/>
  <c r="D11" i="17"/>
  <c r="F10" i="16"/>
  <c r="F11" i="16"/>
  <c r="F12" i="16"/>
  <c r="F20" i="16"/>
  <c r="I12" i="15"/>
  <c r="I10" i="15"/>
  <c r="I15" i="15" s="1"/>
  <c r="I11" i="15"/>
  <c r="I14" i="15"/>
  <c r="F12" i="15"/>
  <c r="F15" i="15" s="1"/>
  <c r="F13" i="15"/>
  <c r="F10" i="15"/>
  <c r="F22" i="14"/>
  <c r="F20" i="13"/>
  <c r="F12" i="12"/>
  <c r="F13" i="12"/>
  <c r="F14" i="12"/>
  <c r="F15" i="12"/>
  <c r="F16" i="12"/>
  <c r="F17" i="12"/>
  <c r="F18" i="12"/>
  <c r="F19" i="12"/>
  <c r="F20" i="12"/>
  <c r="F21" i="12"/>
  <c r="F27" i="12"/>
  <c r="F28" i="12"/>
  <c r="F29" i="12"/>
  <c r="I22" i="13" l="1"/>
  <c r="I29" i="12"/>
  <c r="C10" i="17" s="1"/>
  <c r="C14" i="17" l="1"/>
  <c r="D14" i="17" s="1"/>
  <c r="D10" i="17"/>
</calcChain>
</file>

<file path=xl/sharedStrings.xml><?xml version="1.0" encoding="utf-8"?>
<sst xmlns="http://schemas.openxmlformats.org/spreadsheetml/2006/main" count="481" uniqueCount="179">
  <si>
    <t>Project:</t>
  </si>
  <si>
    <t>Functional Unit:</t>
  </si>
  <si>
    <t>Contact:</t>
  </si>
  <si>
    <t>Title:</t>
  </si>
  <si>
    <t>Email:</t>
  </si>
  <si>
    <t>Phone #:</t>
  </si>
  <si>
    <t>Date:</t>
  </si>
  <si>
    <t>Description of Department/Service/Function:</t>
  </si>
  <si>
    <t>Operating Hours:</t>
  </si>
  <si>
    <t>Day</t>
  </si>
  <si>
    <t># Hrs:</t>
  </si>
  <si>
    <t>Mon</t>
  </si>
  <si>
    <t>Tue</t>
  </si>
  <si>
    <t>Wed</t>
  </si>
  <si>
    <t>Thur</t>
  </si>
  <si>
    <t>Fri</t>
  </si>
  <si>
    <t>Sat</t>
  </si>
  <si>
    <t>Sun</t>
  </si>
  <si>
    <t>Staffing - Current:</t>
  </si>
  <si>
    <t>Position:</t>
  </si>
  <si>
    <t>Staffing - Projected  (___ Years):</t>
  </si>
  <si>
    <t>Workload - Current:</t>
  </si>
  <si>
    <t>(Provide data on services provided/persons served/other appropriate metric for determing staff and space requirements.)</t>
  </si>
  <si>
    <t>Workload - Projected:</t>
  </si>
  <si>
    <t>Office Req.</t>
  </si>
  <si>
    <t>Pvt.</t>
  </si>
  <si>
    <t>Open</t>
  </si>
  <si>
    <t>Operational Concepts:</t>
  </si>
  <si>
    <t>Describe how the department operates.  Examples of issues to discuss include:  client flow, staff roles, coordination with other departments.</t>
  </si>
  <si>
    <t>Adjacencies:</t>
  </si>
  <si>
    <t>Miscellaneous Notes/Issues:</t>
  </si>
  <si>
    <t>This is the place to note any other information not covered above that would help define what kind of space is needed and  how it should by layed out functionally.</t>
  </si>
  <si>
    <t>PWSSC Facility Replacement</t>
  </si>
  <si>
    <t>Katrina Hoffman</t>
  </si>
  <si>
    <t>Warehouse</t>
  </si>
  <si>
    <t>Research</t>
  </si>
  <si>
    <t>Education</t>
  </si>
  <si>
    <t>Administration/General Space</t>
  </si>
  <si>
    <t>khoffman@pwssc.org</t>
  </si>
  <si>
    <t>President and CEO</t>
  </si>
  <si>
    <t>907 424-5800</t>
  </si>
  <si>
    <t>Provides management of the Prince William Sound Science Center and the Oil Spill Recovery Institute.  Functions include planning and management of the organization's operations, finances, and facilities.</t>
  </si>
  <si>
    <t>CEO</t>
  </si>
  <si>
    <t>X</t>
  </si>
  <si>
    <t>COO</t>
  </si>
  <si>
    <t>Research Program Manager</t>
  </si>
  <si>
    <t>Finance</t>
  </si>
  <si>
    <t>Development &amp; Events</t>
  </si>
  <si>
    <t>Custodial</t>
  </si>
  <si>
    <t xml:space="preserve"> Positions</t>
  </si>
  <si>
    <t>#</t>
  </si>
  <si>
    <t>FTE</t>
  </si>
  <si>
    <t>Maintenance</t>
  </si>
  <si>
    <t>Administrative Assistance</t>
  </si>
  <si>
    <t>Staffing - Projected  (5 Years):</t>
  </si>
  <si>
    <t>Total Square Footage:</t>
  </si>
  <si>
    <t>Subtotal:</t>
  </si>
  <si>
    <t>Total SF</t>
  </si>
  <si>
    <t>Size</t>
  </si>
  <si>
    <t>Space</t>
  </si>
  <si>
    <t>Existing</t>
  </si>
  <si>
    <t>New</t>
  </si>
  <si>
    <t>Reception</t>
  </si>
  <si>
    <t>Conference/Classroom</t>
  </si>
  <si>
    <t>Small Meeting Room</t>
  </si>
  <si>
    <t>Staff Breakroom</t>
  </si>
  <si>
    <t>CEO Office</t>
  </si>
  <si>
    <t>COO Office</t>
  </si>
  <si>
    <t>Finance Office</t>
  </si>
  <si>
    <t>Development Office</t>
  </si>
  <si>
    <t>Research Management Office</t>
  </si>
  <si>
    <t>Lobby/Display</t>
  </si>
  <si>
    <t>Staff Workroom</t>
  </si>
  <si>
    <t>Within Lobby</t>
  </si>
  <si>
    <t>Comments</t>
  </si>
  <si>
    <t>Open work area for 3 staff</t>
  </si>
  <si>
    <t>Community Programs/Education</t>
  </si>
  <si>
    <t>Housing</t>
  </si>
  <si>
    <t>Staffing - Projected  (10 Years):</t>
  </si>
  <si>
    <t>Science Education Coordinator</t>
  </si>
  <si>
    <t>Education Specialist</t>
  </si>
  <si>
    <t>Education &amp; Outreach Specialist</t>
  </si>
  <si>
    <t>Education &amp; Outreach Intern</t>
  </si>
  <si>
    <t>Director of Community Programs</t>
  </si>
  <si>
    <t>Community Programs Manager</t>
  </si>
  <si>
    <t>Dir of Community Programs</t>
  </si>
  <si>
    <t>Community Programs Mgr.</t>
  </si>
  <si>
    <t>Science Education Coord.</t>
  </si>
  <si>
    <t>Education &amp; Outreach Spec.</t>
  </si>
  <si>
    <t>Pvt. Ofc.</t>
  </si>
  <si>
    <t>Open work space</t>
  </si>
  <si>
    <t>Principal Investigator and/or engineers</t>
  </si>
  <si>
    <t>Research Technicians</t>
  </si>
  <si>
    <t>Seasonal Research Technicians</t>
  </si>
  <si>
    <t>Private Offices</t>
  </si>
  <si>
    <t>Open work area</t>
  </si>
  <si>
    <t>Lab - wet, flex</t>
  </si>
  <si>
    <t>Lab, wet, chemistry</t>
  </si>
  <si>
    <t>Environmental chamber</t>
  </si>
  <si>
    <t>Sample storage</t>
  </si>
  <si>
    <t>Restrooms</t>
  </si>
  <si>
    <t>Breakroom</t>
  </si>
  <si>
    <t>Inc. space for intern</t>
  </si>
  <si>
    <t>8 people</t>
  </si>
  <si>
    <t xml:space="preserve">Restrooms </t>
  </si>
  <si>
    <t>With Admin</t>
  </si>
  <si>
    <t>Classroom/Conf.</t>
  </si>
  <si>
    <t>Enclosed Storage</t>
  </si>
  <si>
    <t>Yard Storage</t>
  </si>
  <si>
    <t>Covered Storage</t>
  </si>
  <si>
    <t>Bunkhouse</t>
  </si>
  <si>
    <t>Campground Cabin</t>
  </si>
  <si>
    <t>Dormitory</t>
  </si>
  <si>
    <t>Accommodates 30 students/staff, bunk beds</t>
  </si>
  <si>
    <t>Commercial Kitchen</t>
  </si>
  <si>
    <t>Dining/classroom</t>
  </si>
  <si>
    <t>Toilets/showers</t>
  </si>
  <si>
    <t>Total staff: 20; total budget: $5m , total facilities: 8600 sf</t>
  </si>
  <si>
    <t>Administration and Community Programs can be co-located.  In a two story structure, both departments would be located on the second floor, above the research department.  The second story would also contain rental space for an organization with a related mission.  The lobby and reception would need to be located on the first floor and adjacent to the large conference/classroom.</t>
  </si>
  <si>
    <t>Open work area for 2 staff</t>
  </si>
  <si>
    <t xml:space="preserve">Net to Gross @   25%   </t>
  </si>
  <si>
    <t>Mechanical</t>
  </si>
  <si>
    <t>Storage</t>
  </si>
  <si>
    <t>Janitor</t>
  </si>
  <si>
    <t>Staff provide classroom, hands on, and field education for children and adults throughout the year.  Summer camps provide field experiences for youth and lecture series bring science education to adults in Cordova and beyond.</t>
  </si>
  <si>
    <t>Staff spend much of their time in school classrooms and in the field with students.  Offices are used to plan and develop curriculum.  The addition of a large classroom in the building will allow for onsite education.  Some time may also be spent in the research labs.  An outdoor pavillion will allow for classes and demonstrations outside with some protection from the weather.  The dormitory dining room can also be used for classes.  Having a dormitory for students on site will allow for more camps and more students and reduce the need for transportation out to the current camp site.</t>
  </si>
  <si>
    <t>Community Education staff offices should be located near administration to make efficient use of workroom (copier), breakroom, and other support space.  The classroom should be nearby.</t>
  </si>
  <si>
    <t>Workroom</t>
  </si>
  <si>
    <t>Net to Gross @ 25%</t>
  </si>
  <si>
    <t>Average  of ___ research projects underway annually</t>
  </si>
  <si>
    <t>Average of ___ research projects underway annually</t>
  </si>
  <si>
    <t>There are multiple research projects underway at any one time.  Most research takes place primarily in the field or in the laboratories.  Offices are used for monitoring and analysis of data and preparation of reports.  Because of the temporary nature of the projects it is important that space be flexible, both in the open offices and the labs.  The number of researchers will increase in the summer and additional office space will be needed for principal researchers.</t>
  </si>
  <si>
    <t>The wet and dry chemistry labs should be adjacent to each other and will share a fume hood.  Storage of biological speciments should be near the labs.  Much of the research gear and instruments will be stored in the warehouse so ideally there should be easy access between the research department and the warehouse.</t>
  </si>
  <si>
    <t>Accessible to lobby, classroom</t>
  </si>
  <si>
    <t>Net to Gross @ 30%</t>
  </si>
  <si>
    <t>Provides storage and work area to support administrative, educational, and research functions.</t>
  </si>
  <si>
    <t>Three types of storage are required at this site: enclosed, covered, and yard.  The enclosed storage provides space for administrative, education, and research supplies and equipment.  A single large area can be broken into multiple flexible storage areas by fencing, for security.  Areas of the warehouse will also be dedicated to a clean area for repair of electronic equipment and a wet area for testing and cleaning of equipment exposed to water.  This area could also contain space for drying and storing dive equipment and showers for dive staff.</t>
  </si>
  <si>
    <t>The covered area will be utilized for storage of vehicles, boats, and equipment that needs minimal protection from the elements.  The covered areas will be devided between the education program and the research program.</t>
  </si>
  <si>
    <t>Yard space is needed for temporary storage of vehicles and boats and for equipment and materials that do not need to be protected from the elements.</t>
  </si>
  <si>
    <t>The enclosed storage will be maintained at a minimum temperature of 55 degrees F, with the opportunity for higher temperatures in the workshop and showers.  A basic air circulation system would be desireable to protect the contents.  In floor drains should be provided through out the warehouse.  Fork lift access is desired and garage type doors should be provided for easy access.  Special cabinets will be needed for storage of hazardous materials.</t>
  </si>
  <si>
    <t>The wet area and electronics workshop area should be separated from other warehouse spaces by insulated walls.</t>
  </si>
  <si>
    <t>Provides housing for visiting researchers and temporary staff in two bunkhouses.  A separate dormitory provides housing for students attending camps.</t>
  </si>
  <si>
    <t>Number to temporary staff and researchers:  16; number of camp students:  30</t>
  </si>
  <si>
    <t>Number to temporary staff and researchers:  8; number of camp students:  20</t>
  </si>
  <si>
    <t>Short term housing is difficult to find in Cordova so PWSSC offers housing to temporary seasonal staff and visiting researchers.  Bedrooms are shared and a residential scale kitchen, dining room, and living room are included.</t>
  </si>
  <si>
    <t>Residential summer camps require dormitory space for up to thirty participants.  Four bed bunk rooms are provided students to allow for the greatest flexibility in assigning rooms on the basis of sex and age.  Meals are prepared by staff in a commercial kitchen and served in a communal dining room.  Between meals, the dining room can be used for classes and other events.  The toilet, shower, and laundry facility are accessible to staff and students.</t>
  </si>
  <si>
    <t>Both the bunk houses and the dormitory should be within walking distance of the main building but should be screened by landscaping for privacy.</t>
  </si>
  <si>
    <t>Laundry</t>
  </si>
  <si>
    <t>Circulation</t>
  </si>
  <si>
    <t>Summary Space Program</t>
  </si>
  <si>
    <t>PRINCE WILLIAM SOUND SCIENCE CENTER REPLACEMENT PROJECT</t>
  </si>
  <si>
    <t>FACILITY</t>
  </si>
  <si>
    <t>EXISTING SF</t>
  </si>
  <si>
    <t>NEW SF</t>
  </si>
  <si>
    <t>Admin/Community Education/Research</t>
  </si>
  <si>
    <t>% GROWTH</t>
  </si>
  <si>
    <t>TOTAL</t>
  </si>
  <si>
    <t>Other Elements:</t>
  </si>
  <si>
    <t xml:space="preserve">   Greenhouse</t>
  </si>
  <si>
    <t xml:space="preserve">   Fish Processing (Dormitory kitchen?)</t>
  </si>
  <si>
    <t xml:space="preserve">   Yard Storage</t>
  </si>
  <si>
    <t xml:space="preserve">   Parking</t>
  </si>
  <si>
    <t>Server room</t>
  </si>
  <si>
    <t>Experimental facilities</t>
  </si>
  <si>
    <t>Lab - dry</t>
  </si>
  <si>
    <t>chemical storage</t>
  </si>
  <si>
    <t>8 for full time staff and 2 for visiting researchers, post-docs, etc.</t>
  </si>
  <si>
    <t>3 offices of 4 people each</t>
  </si>
  <si>
    <t xml:space="preserve"> </t>
  </si>
  <si>
    <t>To be shared with Admin</t>
  </si>
  <si>
    <t>net gross 35%</t>
  </si>
  <si>
    <t>two, 2 bdrm efficiency apts. for staff and visiting researchers</t>
  </si>
  <si>
    <t>Subtotal Dormitory</t>
  </si>
  <si>
    <t>Bunkhouse Apts.</t>
  </si>
  <si>
    <t>Subtotal Bunkhouse</t>
  </si>
  <si>
    <t xml:space="preserve">   Pavilion (Dormitory Dining Room?)</t>
  </si>
  <si>
    <t xml:space="preserve">Total staff: 43, total budget $__m, total facilities: ~24,000 SF </t>
  </si>
  <si>
    <t>20 to 35 people. ON COMMUNITY PROGRAMS TAB</t>
  </si>
  <si>
    <t>Rental/Heat Pump/Flex/or Eliminate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</si>
</sst>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1"/>
      <name val="Calibri"/>
      <family val="2"/>
      <scheme val="minor"/>
    </font>
    <font>
      <i/>
      <sz val="1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color theme="1"/>
      <name val="Calibri"/>
      <scheme val="minor"/>
    </font>
  </fonts>
  <fills count="4">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medium">
        <color auto="1"/>
      </top>
      <bottom/>
      <diagonal/>
    </border>
  </borders>
  <cellStyleXfs count="30">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39">
    <xf numFmtId="0" fontId="0" fillId="0" borderId="0" xfId="0"/>
    <xf numFmtId="0" fontId="0" fillId="0" borderId="0" xfId="0"/>
    <xf numFmtId="0" fontId="0" fillId="0" borderId="0" xfId="0" applyAlignment="1"/>
    <xf numFmtId="0" fontId="0" fillId="0" borderId="0" xfId="0" applyAlignment="1">
      <alignment horizontal="left" vertical="top" wrapText="1"/>
    </xf>
    <xf numFmtId="0" fontId="0" fillId="2" borderId="0" xfId="0" applyFill="1"/>
    <xf numFmtId="0" fontId="1" fillId="0" borderId="0" xfId="0" applyFont="1"/>
    <xf numFmtId="0" fontId="1" fillId="0" borderId="0" xfId="0" applyFont="1" applyAlignment="1">
      <alignment horizontal="left" vertical="top"/>
    </xf>
    <xf numFmtId="0" fontId="1" fillId="0" borderId="1" xfId="0" applyFont="1" applyBorder="1" applyAlignment="1"/>
    <xf numFmtId="0" fontId="1" fillId="0" borderId="1" xfId="0" applyFont="1" applyBorder="1" applyAlignment="1">
      <alignment horizontal="center"/>
    </xf>
    <xf numFmtId="0" fontId="0" fillId="0" borderId="1" xfId="0" applyBorder="1"/>
    <xf numFmtId="0" fontId="1" fillId="0" borderId="1" xfId="0" applyFont="1" applyBorder="1" applyAlignment="1">
      <alignment horizontal="center"/>
    </xf>
    <xf numFmtId="0" fontId="0" fillId="0" borderId="3" xfId="0" applyBorder="1"/>
    <xf numFmtId="0" fontId="1" fillId="0" borderId="2" xfId="0" applyFont="1" applyBorder="1" applyAlignment="1">
      <alignment horizontal="center"/>
    </xf>
    <xf numFmtId="0" fontId="0" fillId="0" borderId="0" xfId="0" applyAlignment="1">
      <alignment vertical="top" wrapText="1"/>
    </xf>
    <xf numFmtId="0" fontId="1" fillId="0" borderId="6" xfId="0" applyFont="1" applyBorder="1" applyAlignment="1">
      <alignment horizontal="center"/>
    </xf>
    <xf numFmtId="0" fontId="0" fillId="0" borderId="0" xfId="0"/>
    <xf numFmtId="0" fontId="3"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Border="1"/>
    <xf numFmtId="0" fontId="0" fillId="2" borderId="0" xfId="0" applyFill="1" applyBorder="1"/>
    <xf numFmtId="0" fontId="0" fillId="0" borderId="0" xfId="0"/>
    <xf numFmtId="0" fontId="0" fillId="0" borderId="0" xfId="0"/>
    <xf numFmtId="0" fontId="0" fillId="0" borderId="0" xfId="0" applyBorder="1" applyAlignment="1">
      <alignment horizontal="left" vertical="top" wrapText="1"/>
    </xf>
    <xf numFmtId="0" fontId="0" fillId="0" borderId="3" xfId="0" applyBorder="1" applyAlignment="1">
      <alignment horizontal="center"/>
    </xf>
    <xf numFmtId="0" fontId="0" fillId="0" borderId="1" xfId="0" applyBorder="1" applyAlignment="1">
      <alignment horizontal="center"/>
    </xf>
    <xf numFmtId="0" fontId="0" fillId="0" borderId="3" xfId="0" applyBorder="1" applyAlignment="1">
      <alignment horizontal="left" vertical="top"/>
    </xf>
    <xf numFmtId="0" fontId="0" fillId="0" borderId="1" xfId="0" applyBorder="1" applyAlignment="1">
      <alignment horizontal="left" vertical="top"/>
    </xf>
    <xf numFmtId="9" fontId="0" fillId="0" borderId="0" xfId="6" applyFont="1"/>
    <xf numFmtId="0" fontId="0" fillId="0" borderId="0" xfId="0" applyBorder="1" applyAlignment="1">
      <alignment wrapText="1"/>
    </xf>
    <xf numFmtId="0" fontId="1" fillId="0" borderId="13" xfId="0" applyFont="1" applyBorder="1"/>
    <xf numFmtId="0" fontId="1" fillId="0" borderId="13" xfId="0" applyFont="1" applyBorder="1" applyAlignment="1">
      <alignment horizontal="center" vertical="top"/>
    </xf>
    <xf numFmtId="0" fontId="0" fillId="0" borderId="0" xfId="0" applyFill="1"/>
    <xf numFmtId="0" fontId="1" fillId="0" borderId="16" xfId="0" applyFont="1" applyBorder="1" applyAlignment="1">
      <alignment horizontal="center" vertical="top"/>
    </xf>
    <xf numFmtId="0" fontId="0" fillId="0" borderId="11" xfId="0" applyFont="1" applyBorder="1" applyAlignment="1">
      <alignment horizontal="center" vertical="top"/>
    </xf>
    <xf numFmtId="0" fontId="0" fillId="0" borderId="8" xfId="0" applyFont="1" applyBorder="1" applyAlignment="1">
      <alignment horizontal="center" vertical="top"/>
    </xf>
    <xf numFmtId="0" fontId="0" fillId="0" borderId="3" xfId="0" applyFont="1" applyBorder="1" applyAlignment="1">
      <alignment wrapText="1"/>
    </xf>
    <xf numFmtId="0" fontId="0" fillId="0" borderId="5" xfId="0" applyFont="1" applyBorder="1" applyAlignment="1">
      <alignment horizontal="left" vertical="top"/>
    </xf>
    <xf numFmtId="0" fontId="0" fillId="0" borderId="7" xfId="0" applyFont="1" applyBorder="1" applyAlignment="1">
      <alignment horizontal="left" vertical="top"/>
    </xf>
    <xf numFmtId="0" fontId="0" fillId="0" borderId="1" xfId="0" applyFont="1" applyBorder="1" applyAlignment="1">
      <alignment horizontal="center" vertical="top"/>
    </xf>
    <xf numFmtId="0" fontId="0" fillId="0" borderId="3" xfId="0" applyFont="1" applyBorder="1" applyAlignment="1">
      <alignment horizontal="center" vertical="top"/>
    </xf>
    <xf numFmtId="0" fontId="0" fillId="0" borderId="11" xfId="0" applyBorder="1" applyAlignment="1">
      <alignment vertical="top"/>
    </xf>
    <xf numFmtId="0" fontId="0" fillId="0" borderId="9" xfId="0" applyBorder="1" applyAlignment="1">
      <alignment vertical="top"/>
    </xf>
    <xf numFmtId="0" fontId="0" fillId="0" borderId="0" xfId="0" applyBorder="1" applyAlignment="1">
      <alignment horizontal="right" wrapText="1"/>
    </xf>
    <xf numFmtId="1" fontId="0" fillId="0" borderId="0" xfId="0" applyNumberFormat="1" applyBorder="1" applyAlignment="1">
      <alignment wrapText="1"/>
    </xf>
    <xf numFmtId="1" fontId="0" fillId="0" borderId="0" xfId="0" applyNumberFormat="1"/>
    <xf numFmtId="0" fontId="0" fillId="0" borderId="0" xfId="0"/>
    <xf numFmtId="0" fontId="3" fillId="0" borderId="0" xfId="0" applyFont="1" applyAlignment="1">
      <alignment horizontal="left" vertical="top" wrapText="1"/>
    </xf>
    <xf numFmtId="0" fontId="10" fillId="0" borderId="0" xfId="0" applyFont="1" applyAlignment="1">
      <alignment horizontal="left" vertical="top" wrapText="1"/>
    </xf>
    <xf numFmtId="0" fontId="0" fillId="0" borderId="0" xfId="0" applyFont="1"/>
    <xf numFmtId="0" fontId="10" fillId="0" borderId="0" xfId="0" applyFont="1" applyBorder="1" applyAlignment="1">
      <alignment horizontal="left" vertical="top" wrapText="1"/>
    </xf>
    <xf numFmtId="14" fontId="1" fillId="0" borderId="0" xfId="0" applyNumberFormat="1" applyFont="1" applyAlignment="1">
      <alignment horizontal="left"/>
    </xf>
    <xf numFmtId="9" fontId="0" fillId="0" borderId="0" xfId="0" applyNumberFormat="1"/>
    <xf numFmtId="0" fontId="1" fillId="0" borderId="0" xfId="0" applyFont="1" applyAlignment="1">
      <alignment horizontal="center"/>
    </xf>
    <xf numFmtId="0" fontId="0" fillId="0" borderId="0" xfId="0"/>
    <xf numFmtId="0" fontId="0" fillId="0" borderId="5" xfId="0" applyFont="1" applyBorder="1" applyAlignment="1">
      <alignment horizontal="left" vertical="top"/>
    </xf>
    <xf numFmtId="0" fontId="0" fillId="0" borderId="7" xfId="0" applyFont="1" applyBorder="1" applyAlignment="1">
      <alignment horizontal="left" vertical="top"/>
    </xf>
    <xf numFmtId="0" fontId="0" fillId="3" borderId="0" xfId="0" applyFill="1"/>
    <xf numFmtId="0" fontId="1" fillId="3" borderId="13" xfId="0" applyFont="1" applyFill="1" applyBorder="1" applyAlignment="1">
      <alignment horizontal="center" vertical="top"/>
    </xf>
    <xf numFmtId="0" fontId="1" fillId="3" borderId="16" xfId="0" applyFont="1" applyFill="1" applyBorder="1" applyAlignment="1">
      <alignment horizontal="center" vertical="top"/>
    </xf>
    <xf numFmtId="0" fontId="0" fillId="3" borderId="3" xfId="0" applyFont="1" applyFill="1" applyBorder="1" applyAlignment="1">
      <alignment horizontal="center" wrapText="1"/>
    </xf>
    <xf numFmtId="0" fontId="0" fillId="3" borderId="19" xfId="0" applyFont="1" applyFill="1" applyBorder="1" applyAlignment="1">
      <alignment horizontal="center" vertical="top"/>
    </xf>
    <xf numFmtId="0" fontId="0" fillId="3" borderId="1" xfId="0" applyFont="1" applyFill="1" applyBorder="1" applyAlignment="1">
      <alignment horizontal="center" vertical="top"/>
    </xf>
    <xf numFmtId="0" fontId="0" fillId="3" borderId="1" xfId="0" applyFont="1" applyFill="1" applyBorder="1" applyAlignment="1">
      <alignment horizontal="center" vertical="top" wrapText="1"/>
    </xf>
    <xf numFmtId="0" fontId="0" fillId="3" borderId="1" xfId="0" applyFont="1" applyFill="1" applyBorder="1" applyAlignment="1">
      <alignment horizontal="center" wrapText="1"/>
    </xf>
    <xf numFmtId="0" fontId="0" fillId="3" borderId="0" xfId="0" applyFill="1" applyBorder="1" applyAlignment="1">
      <alignment horizontal="left" wrapText="1"/>
    </xf>
    <xf numFmtId="1" fontId="0" fillId="3" borderId="0" xfId="0" applyNumberFormat="1" applyFill="1" applyBorder="1" applyAlignment="1">
      <alignment horizontal="right" wrapText="1"/>
    </xf>
    <xf numFmtId="1" fontId="0" fillId="3" borderId="0" xfId="0" applyNumberFormat="1" applyFill="1" applyAlignment="1">
      <alignment horizontal="right"/>
    </xf>
    <xf numFmtId="0" fontId="0" fillId="3" borderId="1" xfId="0" applyFont="1" applyFill="1" applyBorder="1" applyAlignment="1">
      <alignment horizontal="lef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wrapText="1"/>
    </xf>
    <xf numFmtId="0" fontId="0" fillId="3" borderId="0" xfId="0" applyFill="1" applyBorder="1" applyAlignment="1">
      <alignment horizontal="right" wrapText="1"/>
    </xf>
    <xf numFmtId="0" fontId="0" fillId="3" borderId="3" xfId="0" applyFont="1" applyFill="1" applyBorder="1" applyAlignment="1">
      <alignment horizontal="left" wrapText="1"/>
    </xf>
    <xf numFmtId="0" fontId="0" fillId="3" borderId="0" xfId="0" applyFill="1" applyBorder="1" applyAlignment="1">
      <alignment wrapText="1"/>
    </xf>
    <xf numFmtId="0" fontId="1" fillId="0" borderId="0" xfId="0" applyFont="1" applyFill="1"/>
    <xf numFmtId="0" fontId="1" fillId="0" borderId="13" xfId="0" applyFont="1" applyFill="1" applyBorder="1" applyAlignment="1">
      <alignment horizontal="center" vertical="top"/>
    </xf>
    <xf numFmtId="0" fontId="0" fillId="0" borderId="11" xfId="0" applyFont="1" applyFill="1" applyBorder="1" applyAlignment="1">
      <alignment horizontal="center" vertical="top"/>
    </xf>
    <xf numFmtId="0" fontId="0" fillId="0" borderId="1" xfId="0" applyFont="1" applyFill="1" applyBorder="1" applyAlignment="1">
      <alignment horizontal="center" vertical="top"/>
    </xf>
    <xf numFmtId="0" fontId="0" fillId="0" borderId="0" xfId="0" applyFill="1" applyBorder="1" applyAlignment="1">
      <alignment wrapText="1"/>
    </xf>
    <xf numFmtId="0" fontId="0" fillId="0" borderId="0" xfId="0"/>
    <xf numFmtId="0" fontId="1" fillId="0" borderId="16" xfId="0" applyFont="1" applyFill="1" applyBorder="1" applyAlignment="1">
      <alignment horizontal="center" vertical="top"/>
    </xf>
    <xf numFmtId="0" fontId="0" fillId="0" borderId="1" xfId="0" applyFont="1" applyFill="1" applyBorder="1" applyAlignment="1">
      <alignment horizontal="left" vertical="top"/>
    </xf>
    <xf numFmtId="0" fontId="0" fillId="0" borderId="3"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0" fillId="0" borderId="0" xfId="0" applyFill="1" applyAlignment="1">
      <alignment horizontal="right"/>
    </xf>
    <xf numFmtId="0" fontId="0" fillId="0" borderId="1" xfId="0" applyFont="1" applyFill="1" applyBorder="1" applyAlignment="1">
      <alignment horizontal="center" vertical="top" wrapText="1"/>
    </xf>
    <xf numFmtId="0" fontId="0" fillId="0" borderId="1" xfId="0" applyFont="1" applyFill="1" applyBorder="1" applyAlignment="1">
      <alignment horizontal="center" wrapText="1"/>
    </xf>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0" fillId="0" borderId="0" xfId="0" applyAlignment="1">
      <alignment horizontal="left" vertical="top" wrapText="1"/>
    </xf>
    <xf numFmtId="0" fontId="4" fillId="0" borderId="0" xfId="0" applyFont="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1" fillId="0" borderId="1" xfId="0" applyFont="1" applyBorder="1" applyAlignment="1">
      <alignment horizontal="center"/>
    </xf>
    <xf numFmtId="0" fontId="0" fillId="0" borderId="3" xfId="0"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center"/>
    </xf>
    <xf numFmtId="0" fontId="1" fillId="0" borderId="7" xfId="0" applyFont="1" applyBorder="1" applyAlignment="1">
      <alignment horizontal="center"/>
    </xf>
    <xf numFmtId="0" fontId="0" fillId="0" borderId="0" xfId="0"/>
    <xf numFmtId="0" fontId="0" fillId="0" borderId="0" xfId="0" quotePrefix="1"/>
    <xf numFmtId="0" fontId="7" fillId="0" borderId="0" xfId="3" applyAlignment="1">
      <alignment horizontal="left" vertical="top"/>
    </xf>
    <xf numFmtId="0" fontId="0" fillId="0" borderId="0" xfId="0" applyAlignment="1">
      <alignment horizontal="left" vertical="top"/>
    </xf>
    <xf numFmtId="14" fontId="0" fillId="0" borderId="0" xfId="0" applyNumberFormat="1" applyAlignment="1">
      <alignment horizontal="left"/>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vertical="top"/>
    </xf>
    <xf numFmtId="0" fontId="1" fillId="0" borderId="0" xfId="0" applyFont="1" applyFill="1" applyAlignment="1">
      <alignment horizontal="center"/>
    </xf>
    <xf numFmtId="0" fontId="1" fillId="3" borderId="15" xfId="0" applyFont="1" applyFill="1" applyBorder="1" applyAlignment="1">
      <alignment horizontal="center"/>
    </xf>
    <xf numFmtId="0" fontId="1" fillId="3" borderId="0" xfId="0" applyFont="1" applyFill="1" applyBorder="1" applyAlignment="1">
      <alignment horizontal="center"/>
    </xf>
    <xf numFmtId="0" fontId="1" fillId="3" borderId="14" xfId="0" applyFont="1" applyFill="1" applyBorder="1" applyAlignment="1">
      <alignment horizontal="center"/>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18" xfId="0" applyFont="1" applyBorder="1" applyAlignment="1">
      <alignment horizontal="center" vertical="top"/>
    </xf>
    <xf numFmtId="0" fontId="0" fillId="0" borderId="5" xfId="0" applyFont="1" applyBorder="1" applyAlignment="1">
      <alignment horizontal="left" vertical="top"/>
    </xf>
    <xf numFmtId="0" fontId="0" fillId="0" borderId="7" xfId="0" applyFont="1" applyBorder="1" applyAlignment="1">
      <alignment horizontal="left" vertical="top"/>
    </xf>
    <xf numFmtId="0" fontId="1" fillId="0" borderId="12" xfId="0" applyFont="1" applyBorder="1" applyAlignment="1">
      <alignment horizontal="left" vertical="top"/>
    </xf>
    <xf numFmtId="0" fontId="0" fillId="0" borderId="10" xfId="0" applyFont="1" applyBorder="1" applyAlignment="1">
      <alignment horizontal="left" vertical="top"/>
    </xf>
    <xf numFmtId="0" fontId="0" fillId="0" borderId="9" xfId="0" applyFont="1" applyBorder="1" applyAlignment="1">
      <alignment horizontal="left" vertical="top"/>
    </xf>
    <xf numFmtId="0" fontId="0" fillId="0" borderId="17" xfId="0" applyBorder="1" applyAlignment="1">
      <alignment horizontal="left" vertical="top" wrapText="1"/>
    </xf>
    <xf numFmtId="0" fontId="0" fillId="0" borderId="3" xfId="0"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0" fillId="0" borderId="0" xfId="0" applyFill="1" applyAlignment="1">
      <alignment horizontal="left" vertical="top"/>
    </xf>
    <xf numFmtId="0" fontId="0" fillId="0" borderId="17" xfId="0" applyBorder="1" applyAlignment="1">
      <alignment horizontal="center" vertical="top" wrapText="1"/>
    </xf>
    <xf numFmtId="0" fontId="0" fillId="0" borderId="7" xfId="0" applyFont="1" applyBorder="1" applyAlignment="1">
      <alignment horizontal="center" vertical="top"/>
    </xf>
    <xf numFmtId="0" fontId="3" fillId="0" borderId="0" xfId="0" applyFont="1" applyAlignment="1">
      <alignment horizontal="left" vertical="top" wrapText="1"/>
    </xf>
    <xf numFmtId="0" fontId="0" fillId="0" borderId="17" xfId="0" applyBorder="1" applyAlignment="1">
      <alignment horizontal="left" vertical="top"/>
    </xf>
  </cellXfs>
  <cellStyles count="30">
    <cellStyle name="Followed Hyperlink" xfId="2"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Hyperlink" xfId="1" builtinId="8" hidden="1"/>
    <cellStyle name="Hyperlink" xfId="3" builtinId="8"/>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hoffman@pwssc.or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khoffman@pwssc.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hoffman@pwssc.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khoffman@pwssc.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hoffman@pwssc.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khoffman@pwss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workbookViewId="0">
      <selection activeCell="B20" sqref="B20"/>
    </sheetView>
  </sheetViews>
  <sheetFormatPr baseColWidth="10" defaultColWidth="8.83203125" defaultRowHeight="15" x14ac:dyDescent="0.2"/>
  <cols>
    <col min="1" max="1" width="8.33203125" customWidth="1"/>
    <col min="2" max="2" width="9.5" customWidth="1"/>
    <col min="3" max="9" width="9.33203125" customWidth="1"/>
  </cols>
  <sheetData>
    <row r="1" spans="1:9" ht="10.5" customHeight="1" x14ac:dyDescent="0.2">
      <c r="A1" s="4"/>
      <c r="B1" s="4"/>
      <c r="C1" s="4"/>
      <c r="D1" s="4"/>
      <c r="E1" s="4"/>
      <c r="F1" s="4"/>
      <c r="G1" s="4"/>
      <c r="H1" s="4"/>
      <c r="I1" s="4"/>
    </row>
    <row r="2" spans="1:9" x14ac:dyDescent="0.2">
      <c r="A2" s="5" t="s">
        <v>0</v>
      </c>
      <c r="B2" s="103" t="s">
        <v>32</v>
      </c>
      <c r="C2" s="103"/>
      <c r="D2" s="103"/>
      <c r="E2" s="103"/>
      <c r="F2" s="103"/>
      <c r="G2" s="103"/>
      <c r="H2" s="103"/>
    </row>
    <row r="3" spans="1:9" x14ac:dyDescent="0.2">
      <c r="A3" s="5" t="s">
        <v>1</v>
      </c>
      <c r="C3" s="104" t="s">
        <v>37</v>
      </c>
      <c r="D3" s="103"/>
      <c r="E3" s="103"/>
      <c r="F3" s="103"/>
      <c r="G3" s="103"/>
      <c r="H3" s="103"/>
    </row>
    <row r="4" spans="1:9" x14ac:dyDescent="0.2">
      <c r="A4" s="5" t="s">
        <v>2</v>
      </c>
      <c r="B4" s="106" t="s">
        <v>33</v>
      </c>
      <c r="C4" s="106"/>
      <c r="D4" s="106"/>
      <c r="E4" s="106"/>
      <c r="F4" s="5" t="s">
        <v>3</v>
      </c>
      <c r="G4" s="106" t="s">
        <v>39</v>
      </c>
      <c r="H4" s="106"/>
      <c r="I4" s="106"/>
    </row>
    <row r="5" spans="1:9" x14ac:dyDescent="0.2">
      <c r="B5" s="5" t="s">
        <v>4</v>
      </c>
      <c r="C5" s="105" t="s">
        <v>38</v>
      </c>
      <c r="D5" s="106"/>
      <c r="E5" s="106"/>
      <c r="F5" s="5" t="s">
        <v>5</v>
      </c>
      <c r="G5" s="106" t="s">
        <v>40</v>
      </c>
      <c r="H5" s="106"/>
      <c r="I5" s="106"/>
    </row>
    <row r="6" spans="1:9" x14ac:dyDescent="0.2">
      <c r="A6" s="5" t="s">
        <v>6</v>
      </c>
      <c r="B6" s="107">
        <v>42975</v>
      </c>
      <c r="C6" s="108"/>
      <c r="D6" s="108"/>
      <c r="E6" s="108"/>
      <c r="F6" s="108"/>
      <c r="G6" s="108"/>
      <c r="H6" s="108"/>
    </row>
    <row r="7" spans="1:9" ht="5.25" customHeight="1" x14ac:dyDescent="0.2">
      <c r="A7" s="4"/>
      <c r="B7" s="4"/>
      <c r="C7" s="4"/>
      <c r="D7" s="4"/>
      <c r="E7" s="4"/>
      <c r="F7" s="4"/>
      <c r="G7" s="4"/>
      <c r="H7" s="4"/>
      <c r="I7" s="4"/>
    </row>
    <row r="8" spans="1:9" x14ac:dyDescent="0.2">
      <c r="A8" s="5" t="s">
        <v>7</v>
      </c>
    </row>
    <row r="9" spans="1:9" ht="41" customHeight="1" x14ac:dyDescent="0.2">
      <c r="A9" s="13"/>
      <c r="B9" s="92" t="s">
        <v>41</v>
      </c>
      <c r="C9" s="92"/>
      <c r="D9" s="92"/>
      <c r="E9" s="92"/>
      <c r="F9" s="92"/>
      <c r="G9" s="92"/>
      <c r="H9" s="92"/>
      <c r="I9" s="92"/>
    </row>
    <row r="10" spans="1:9" ht="7.5" customHeight="1" x14ac:dyDescent="0.2"/>
    <row r="11" spans="1:9" x14ac:dyDescent="0.2">
      <c r="A11" s="5" t="s">
        <v>8</v>
      </c>
    </row>
    <row r="12" spans="1:9" x14ac:dyDescent="0.2">
      <c r="B12" s="7" t="s">
        <v>9</v>
      </c>
      <c r="C12" s="8" t="s">
        <v>11</v>
      </c>
      <c r="D12" s="8" t="s">
        <v>12</v>
      </c>
      <c r="E12" s="8" t="s">
        <v>13</v>
      </c>
      <c r="F12" s="8" t="s">
        <v>14</v>
      </c>
      <c r="G12" s="8" t="s">
        <v>15</v>
      </c>
      <c r="H12" s="8" t="s">
        <v>16</v>
      </c>
      <c r="I12" s="8" t="s">
        <v>17</v>
      </c>
    </row>
    <row r="13" spans="1:9" x14ac:dyDescent="0.2">
      <c r="B13" s="7" t="s">
        <v>10</v>
      </c>
      <c r="C13" s="9">
        <v>8</v>
      </c>
      <c r="D13" s="9">
        <v>8</v>
      </c>
      <c r="E13" s="9">
        <v>8</v>
      </c>
      <c r="F13" s="9">
        <v>8</v>
      </c>
      <c r="G13" s="9">
        <v>8</v>
      </c>
      <c r="H13" s="9"/>
      <c r="I13" s="9"/>
    </row>
    <row r="14" spans="1:9" ht="7.5" customHeight="1" x14ac:dyDescent="0.2">
      <c r="B14" s="2"/>
    </row>
    <row r="15" spans="1:9" x14ac:dyDescent="0.2">
      <c r="A15" s="5" t="s">
        <v>21</v>
      </c>
      <c r="B15" s="2"/>
    </row>
    <row r="16" spans="1:9" ht="29" customHeight="1" x14ac:dyDescent="0.2">
      <c r="A16" s="13"/>
      <c r="B16" s="92" t="s">
        <v>117</v>
      </c>
      <c r="C16" s="92"/>
      <c r="D16" s="92"/>
      <c r="E16" s="92"/>
      <c r="F16" s="92"/>
      <c r="G16" s="92"/>
      <c r="H16" s="92"/>
      <c r="I16" s="92"/>
    </row>
    <row r="17" spans="1:11" ht="7.5" customHeight="1" x14ac:dyDescent="0.2">
      <c r="A17" s="3"/>
      <c r="B17" s="3"/>
      <c r="C17" s="3"/>
      <c r="D17" s="3"/>
      <c r="E17" s="3"/>
      <c r="F17" s="3"/>
      <c r="G17" s="3"/>
      <c r="H17" s="3"/>
    </row>
    <row r="18" spans="1:11" x14ac:dyDescent="0.2">
      <c r="A18" s="6" t="s">
        <v>23</v>
      </c>
      <c r="B18" s="3"/>
      <c r="C18" s="3"/>
      <c r="D18" s="3"/>
      <c r="E18" s="3"/>
      <c r="F18" s="3"/>
      <c r="G18" s="3"/>
      <c r="H18" s="3"/>
    </row>
    <row r="19" spans="1:11" x14ac:dyDescent="0.2">
      <c r="A19" s="13"/>
      <c r="B19" s="92" t="s">
        <v>176</v>
      </c>
      <c r="C19" s="92"/>
      <c r="D19" s="92"/>
      <c r="E19" s="92"/>
      <c r="F19" s="92"/>
      <c r="G19" s="92"/>
      <c r="H19" s="92"/>
      <c r="I19" s="92"/>
    </row>
    <row r="20" spans="1:11" ht="7.5" customHeight="1" x14ac:dyDescent="0.2">
      <c r="B20" s="2"/>
      <c r="K20" t="s">
        <v>168</v>
      </c>
    </row>
    <row r="21" spans="1:11" x14ac:dyDescent="0.2">
      <c r="A21" s="5" t="s">
        <v>18</v>
      </c>
    </row>
    <row r="22" spans="1:11" x14ac:dyDescent="0.2">
      <c r="F22" s="101" t="s">
        <v>49</v>
      </c>
      <c r="G22" s="102"/>
      <c r="H22" s="98" t="s">
        <v>24</v>
      </c>
      <c r="I22" s="98"/>
    </row>
    <row r="23" spans="1:11" ht="16" thickBot="1" x14ac:dyDescent="0.25">
      <c r="B23" s="100" t="s">
        <v>19</v>
      </c>
      <c r="C23" s="100"/>
      <c r="D23" s="100"/>
      <c r="E23" s="100"/>
      <c r="F23" s="12" t="s">
        <v>50</v>
      </c>
      <c r="G23" s="14" t="s">
        <v>51</v>
      </c>
      <c r="H23" s="12" t="s">
        <v>25</v>
      </c>
      <c r="I23" s="12" t="s">
        <v>26</v>
      </c>
    </row>
    <row r="24" spans="1:11" x14ac:dyDescent="0.2">
      <c r="B24" s="99" t="s">
        <v>42</v>
      </c>
      <c r="C24" s="99"/>
      <c r="D24" s="99"/>
      <c r="E24" s="99"/>
      <c r="F24" s="11">
        <v>1</v>
      </c>
      <c r="G24" s="11">
        <v>1</v>
      </c>
      <c r="H24" s="23" t="s">
        <v>43</v>
      </c>
      <c r="I24" s="23"/>
    </row>
    <row r="25" spans="1:11" x14ac:dyDescent="0.2">
      <c r="B25" s="97" t="s">
        <v>44</v>
      </c>
      <c r="C25" s="97"/>
      <c r="D25" s="97"/>
      <c r="E25" s="97"/>
      <c r="F25" s="9">
        <v>1</v>
      </c>
      <c r="G25" s="9">
        <v>0.5</v>
      </c>
      <c r="H25" s="24" t="s">
        <v>43</v>
      </c>
      <c r="I25" s="24"/>
    </row>
    <row r="26" spans="1:11" x14ac:dyDescent="0.2">
      <c r="B26" s="97" t="s">
        <v>45</v>
      </c>
      <c r="C26" s="97"/>
      <c r="D26" s="97"/>
      <c r="E26" s="97"/>
      <c r="F26" s="9">
        <v>1</v>
      </c>
      <c r="G26" s="9">
        <v>0.25</v>
      </c>
      <c r="H26" s="24" t="s">
        <v>43</v>
      </c>
      <c r="I26" s="24"/>
    </row>
    <row r="27" spans="1:11" s="20" customFormat="1" x14ac:dyDescent="0.2">
      <c r="B27" s="94" t="s">
        <v>46</v>
      </c>
      <c r="C27" s="95"/>
      <c r="D27" s="95"/>
      <c r="E27" s="96"/>
      <c r="F27" s="9">
        <v>2</v>
      </c>
      <c r="G27" s="9">
        <v>2</v>
      </c>
      <c r="H27" s="24"/>
      <c r="I27" s="24" t="s">
        <v>43</v>
      </c>
    </row>
    <row r="28" spans="1:11" s="20" customFormat="1" x14ac:dyDescent="0.2">
      <c r="B28" s="94" t="s">
        <v>47</v>
      </c>
      <c r="C28" s="95"/>
      <c r="D28" s="95"/>
      <c r="E28" s="96"/>
      <c r="F28" s="9">
        <v>2</v>
      </c>
      <c r="G28" s="9">
        <v>2</v>
      </c>
      <c r="H28" s="24"/>
      <c r="I28" s="24" t="s">
        <v>43</v>
      </c>
    </row>
    <row r="29" spans="1:11" s="20" customFormat="1" x14ac:dyDescent="0.2">
      <c r="B29" s="94" t="s">
        <v>48</v>
      </c>
      <c r="C29" s="95"/>
      <c r="D29" s="95"/>
      <c r="E29" s="96"/>
      <c r="F29" s="9">
        <v>1</v>
      </c>
      <c r="G29" s="9">
        <v>0.25</v>
      </c>
      <c r="H29" s="24"/>
      <c r="I29" s="24"/>
    </row>
    <row r="30" spans="1:11" s="20" customFormat="1" x14ac:dyDescent="0.2">
      <c r="B30" s="94" t="s">
        <v>52</v>
      </c>
      <c r="C30" s="95"/>
      <c r="D30" s="95"/>
      <c r="E30" s="96"/>
      <c r="F30" s="9">
        <v>1</v>
      </c>
      <c r="G30" s="9">
        <v>0.2</v>
      </c>
      <c r="H30" s="24"/>
      <c r="I30" s="24"/>
    </row>
    <row r="31" spans="1:11" x14ac:dyDescent="0.2">
      <c r="B31" s="97" t="s">
        <v>53</v>
      </c>
      <c r="C31" s="97"/>
      <c r="D31" s="97"/>
      <c r="E31" s="97"/>
      <c r="F31" s="9">
        <v>1</v>
      </c>
      <c r="G31" s="9">
        <v>1</v>
      </c>
      <c r="H31" s="24"/>
      <c r="I31" s="24" t="s">
        <v>43</v>
      </c>
    </row>
    <row r="32" spans="1:11" ht="21" customHeight="1" x14ac:dyDescent="0.2">
      <c r="G32">
        <f>SUM(G24:G31)</f>
        <v>7.2</v>
      </c>
    </row>
    <row r="33" spans="1:9" x14ac:dyDescent="0.2">
      <c r="A33" s="5" t="s">
        <v>54</v>
      </c>
    </row>
    <row r="34" spans="1:9" s="20" customFormat="1" x14ac:dyDescent="0.2">
      <c r="F34" s="101" t="s">
        <v>49</v>
      </c>
      <c r="G34" s="102"/>
      <c r="H34" s="98" t="s">
        <v>24</v>
      </c>
      <c r="I34" s="98"/>
    </row>
    <row r="35" spans="1:9" s="20" customFormat="1" ht="16" thickBot="1" x14ac:dyDescent="0.25">
      <c r="B35" s="100" t="s">
        <v>19</v>
      </c>
      <c r="C35" s="100"/>
      <c r="D35" s="100"/>
      <c r="E35" s="100"/>
      <c r="F35" s="12" t="s">
        <v>50</v>
      </c>
      <c r="G35" s="14" t="s">
        <v>51</v>
      </c>
      <c r="H35" s="12" t="s">
        <v>25</v>
      </c>
      <c r="I35" s="12" t="s">
        <v>26</v>
      </c>
    </row>
    <row r="36" spans="1:9" s="20" customFormat="1" x14ac:dyDescent="0.2">
      <c r="B36" s="99" t="s">
        <v>42</v>
      </c>
      <c r="C36" s="99"/>
      <c r="D36" s="99"/>
      <c r="E36" s="99"/>
      <c r="F36" s="11">
        <v>1</v>
      </c>
      <c r="G36" s="11">
        <v>1</v>
      </c>
      <c r="H36" s="23" t="s">
        <v>43</v>
      </c>
      <c r="I36" s="23"/>
    </row>
    <row r="37" spans="1:9" s="20" customFormat="1" x14ac:dyDescent="0.2">
      <c r="B37" s="97" t="s">
        <v>44</v>
      </c>
      <c r="C37" s="97"/>
      <c r="D37" s="97"/>
      <c r="E37" s="97"/>
      <c r="F37" s="9">
        <v>1</v>
      </c>
      <c r="G37" s="9">
        <v>1</v>
      </c>
      <c r="H37" s="24" t="s">
        <v>43</v>
      </c>
      <c r="I37" s="24"/>
    </row>
    <row r="38" spans="1:9" s="20" customFormat="1" x14ac:dyDescent="0.2">
      <c r="B38" s="97" t="s">
        <v>45</v>
      </c>
      <c r="C38" s="97"/>
      <c r="D38" s="97"/>
      <c r="E38" s="97"/>
      <c r="F38" s="9">
        <v>1</v>
      </c>
      <c r="G38" s="9">
        <v>0.5</v>
      </c>
      <c r="H38" s="24" t="s">
        <v>43</v>
      </c>
      <c r="I38" s="24"/>
    </row>
    <row r="39" spans="1:9" s="20" customFormat="1" x14ac:dyDescent="0.2">
      <c r="B39" s="94" t="s">
        <v>46</v>
      </c>
      <c r="C39" s="95"/>
      <c r="D39" s="95"/>
      <c r="E39" s="96"/>
      <c r="F39" s="9">
        <v>3</v>
      </c>
      <c r="G39" s="9">
        <v>3</v>
      </c>
      <c r="H39" s="24"/>
      <c r="I39" s="24" t="s">
        <v>43</v>
      </c>
    </row>
    <row r="40" spans="1:9" s="20" customFormat="1" x14ac:dyDescent="0.2">
      <c r="B40" s="94" t="s">
        <v>47</v>
      </c>
      <c r="C40" s="95"/>
      <c r="D40" s="95"/>
      <c r="E40" s="96"/>
      <c r="F40" s="9">
        <v>2</v>
      </c>
      <c r="G40" s="9">
        <v>2</v>
      </c>
      <c r="H40" s="24"/>
      <c r="I40" s="24" t="s">
        <v>43</v>
      </c>
    </row>
    <row r="41" spans="1:9" s="20" customFormat="1" x14ac:dyDescent="0.2">
      <c r="B41" s="94" t="s">
        <v>48</v>
      </c>
      <c r="C41" s="95"/>
      <c r="D41" s="95"/>
      <c r="E41" s="96"/>
      <c r="F41" s="9">
        <v>1</v>
      </c>
      <c r="G41" s="9">
        <v>0.5</v>
      </c>
      <c r="H41" s="24"/>
      <c r="I41" s="24"/>
    </row>
    <row r="42" spans="1:9" s="20" customFormat="1" x14ac:dyDescent="0.2">
      <c r="B42" s="94" t="s">
        <v>52</v>
      </c>
      <c r="C42" s="95"/>
      <c r="D42" s="95"/>
      <c r="E42" s="96"/>
      <c r="F42" s="9">
        <v>1</v>
      </c>
      <c r="G42" s="9">
        <v>0.5</v>
      </c>
      <c r="H42" s="24"/>
      <c r="I42" s="24"/>
    </row>
    <row r="43" spans="1:9" s="20" customFormat="1" x14ac:dyDescent="0.2">
      <c r="B43" s="97" t="s">
        <v>53</v>
      </c>
      <c r="C43" s="97"/>
      <c r="D43" s="97"/>
      <c r="E43" s="97"/>
      <c r="F43" s="9">
        <v>1</v>
      </c>
      <c r="G43" s="9">
        <v>1</v>
      </c>
      <c r="H43" s="24"/>
      <c r="I43" s="24" t="s">
        <v>43</v>
      </c>
    </row>
    <row r="44" spans="1:9" s="89" customFormat="1" x14ac:dyDescent="0.2">
      <c r="B44" s="90"/>
      <c r="C44" s="90"/>
      <c r="D44" s="90"/>
      <c r="E44" s="90"/>
      <c r="F44" s="18"/>
      <c r="G44" s="18">
        <f>SUM(G36:G43)</f>
        <v>9.5</v>
      </c>
      <c r="H44" s="91"/>
      <c r="I44" s="91"/>
    </row>
    <row r="45" spans="1:9" s="15" customFormat="1" x14ac:dyDescent="0.2">
      <c r="A45" s="93" t="s">
        <v>30</v>
      </c>
      <c r="B45" s="93"/>
      <c r="C45" s="93"/>
      <c r="D45" s="93"/>
      <c r="E45" s="93"/>
      <c r="F45" s="93"/>
      <c r="G45" s="93"/>
      <c r="H45" s="93"/>
      <c r="I45" s="93"/>
    </row>
    <row r="46" spans="1:9" s="15" customFormat="1" ht="94" customHeight="1" x14ac:dyDescent="0.2">
      <c r="B46" s="92" t="s">
        <v>118</v>
      </c>
      <c r="C46" s="92"/>
      <c r="D46" s="92"/>
      <c r="E46" s="92"/>
      <c r="F46" s="92"/>
      <c r="G46" s="92"/>
      <c r="H46" s="92"/>
      <c r="I46" s="92"/>
    </row>
    <row r="47" spans="1:9" s="15" customFormat="1" ht="7.5" customHeight="1" x14ac:dyDescent="0.2"/>
    <row r="48" spans="1:9" s="15" customFormat="1" ht="7.5" customHeight="1" x14ac:dyDescent="0.2"/>
    <row r="49" spans="1:9" s="15" customFormat="1" ht="10.5" customHeight="1" x14ac:dyDescent="0.2">
      <c r="A49" s="4"/>
      <c r="B49" s="4"/>
      <c r="C49" s="4"/>
      <c r="D49" s="4"/>
      <c r="E49" s="4"/>
      <c r="F49" s="4"/>
      <c r="G49" s="4"/>
      <c r="H49" s="4"/>
      <c r="I49" s="4"/>
    </row>
  </sheetData>
  <mergeCells count="34">
    <mergeCell ref="B2:H2"/>
    <mergeCell ref="C3:H3"/>
    <mergeCell ref="B23:E23"/>
    <mergeCell ref="B27:E27"/>
    <mergeCell ref="B28:E28"/>
    <mergeCell ref="F22:G22"/>
    <mergeCell ref="C5:E5"/>
    <mergeCell ref="B4:E4"/>
    <mergeCell ref="G4:I4"/>
    <mergeCell ref="G5:I5"/>
    <mergeCell ref="B9:I9"/>
    <mergeCell ref="B16:I16"/>
    <mergeCell ref="B19:I19"/>
    <mergeCell ref="B6:H6"/>
    <mergeCell ref="B37:E37"/>
    <mergeCell ref="B38:E38"/>
    <mergeCell ref="B39:E39"/>
    <mergeCell ref="B26:E26"/>
    <mergeCell ref="H22:I22"/>
    <mergeCell ref="B24:E24"/>
    <mergeCell ref="B25:E25"/>
    <mergeCell ref="B29:E29"/>
    <mergeCell ref="B30:E30"/>
    <mergeCell ref="H34:I34"/>
    <mergeCell ref="B35:E35"/>
    <mergeCell ref="B36:E36"/>
    <mergeCell ref="F34:G34"/>
    <mergeCell ref="B31:E31"/>
    <mergeCell ref="B46:I46"/>
    <mergeCell ref="A45:I45"/>
    <mergeCell ref="B40:E40"/>
    <mergeCell ref="B41:E41"/>
    <mergeCell ref="B42:E42"/>
    <mergeCell ref="B43:E43"/>
  </mergeCells>
  <phoneticPr fontId="6" type="noConversion"/>
  <hyperlinks>
    <hyperlink ref="C5" r:id="rId1" xr:uid="{00000000-0004-0000-0000-000000000000}"/>
  </hyperlinks>
  <pageMargins left="0.7" right="0.45" top="0.75" bottom="0.75" header="0.3" footer="0.3"/>
  <pageSetup scale="9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zoomScale="150" zoomScaleNormal="150" workbookViewId="0">
      <selection activeCell="I27" sqref="I27"/>
    </sheetView>
  </sheetViews>
  <sheetFormatPr baseColWidth="10" defaultColWidth="8.83203125" defaultRowHeight="15" x14ac:dyDescent="0.2"/>
  <cols>
    <col min="1" max="1" width="6" style="21" customWidth="1"/>
    <col min="2" max="2" width="7.33203125" style="21" customWidth="1"/>
    <col min="3" max="3" width="7.6640625" style="21" customWidth="1"/>
    <col min="4" max="5" width="8.83203125" style="21"/>
    <col min="6" max="6" width="7.6640625" style="21" customWidth="1"/>
    <col min="7" max="9" width="7.6640625" style="56" customWidth="1"/>
    <col min="10" max="10" width="43.83203125" style="21" customWidth="1"/>
    <col min="11" max="16384" width="8.83203125" style="21"/>
  </cols>
  <sheetData>
    <row r="1" spans="1:10" ht="10.5" customHeight="1" x14ac:dyDescent="0.2">
      <c r="A1" s="4"/>
      <c r="B1" s="4"/>
      <c r="C1" s="4"/>
      <c r="D1" s="4"/>
      <c r="E1" s="4"/>
      <c r="F1" s="4"/>
      <c r="I1" s="109"/>
      <c r="J1" s="109"/>
    </row>
    <row r="2" spans="1:10" x14ac:dyDescent="0.2">
      <c r="A2" s="5" t="s">
        <v>0</v>
      </c>
      <c r="B2" s="103" t="s">
        <v>32</v>
      </c>
      <c r="C2" s="103"/>
      <c r="D2" s="103"/>
      <c r="E2" s="103"/>
      <c r="F2" s="103"/>
      <c r="G2" s="103"/>
      <c r="H2" s="103"/>
    </row>
    <row r="3" spans="1:10" x14ac:dyDescent="0.2">
      <c r="A3" s="5" t="s">
        <v>1</v>
      </c>
      <c r="C3" s="104" t="s">
        <v>77</v>
      </c>
      <c r="D3" s="103"/>
      <c r="E3" s="103"/>
      <c r="F3" s="103"/>
      <c r="G3" s="103"/>
      <c r="H3" s="103"/>
    </row>
    <row r="4" spans="1:10" x14ac:dyDescent="0.2">
      <c r="A4" s="5" t="s">
        <v>2</v>
      </c>
      <c r="B4" s="106" t="s">
        <v>33</v>
      </c>
      <c r="C4" s="106"/>
      <c r="D4" s="106"/>
      <c r="E4" s="106"/>
      <c r="F4" s="5" t="s">
        <v>3</v>
      </c>
      <c r="G4" s="110" t="s">
        <v>39</v>
      </c>
      <c r="H4" s="110"/>
      <c r="I4" s="110"/>
    </row>
    <row r="5" spans="1:10" x14ac:dyDescent="0.2">
      <c r="B5" s="5" t="s">
        <v>4</v>
      </c>
      <c r="C5" s="105" t="s">
        <v>38</v>
      </c>
      <c r="D5" s="106"/>
      <c r="E5" s="106"/>
      <c r="F5" s="5" t="s">
        <v>5</v>
      </c>
      <c r="G5" s="110" t="s">
        <v>40</v>
      </c>
      <c r="H5" s="110"/>
      <c r="I5" s="110"/>
    </row>
    <row r="6" spans="1:10" x14ac:dyDescent="0.2">
      <c r="A6" s="5" t="s">
        <v>6</v>
      </c>
      <c r="B6" s="107">
        <v>42975</v>
      </c>
      <c r="C6" s="108"/>
      <c r="D6" s="108"/>
      <c r="E6" s="108"/>
      <c r="F6" s="108"/>
      <c r="G6" s="108"/>
      <c r="H6" s="108"/>
    </row>
    <row r="7" spans="1:10" ht="5.25" customHeight="1" x14ac:dyDescent="0.2">
      <c r="A7" s="4"/>
      <c r="B7" s="4"/>
      <c r="C7" s="4"/>
      <c r="D7" s="4"/>
      <c r="E7" s="4"/>
      <c r="F7" s="4"/>
      <c r="I7" s="109"/>
      <c r="J7" s="109"/>
    </row>
    <row r="8" spans="1:10" s="31" customFormat="1" ht="21" customHeight="1" x14ac:dyDescent="0.2">
      <c r="D8" s="111" t="s">
        <v>60</v>
      </c>
      <c r="E8" s="111"/>
      <c r="F8" s="111"/>
      <c r="G8" s="112" t="s">
        <v>61</v>
      </c>
      <c r="H8" s="113"/>
      <c r="I8" s="114"/>
    </row>
    <row r="9" spans="1:10" ht="16" thickBot="1" x14ac:dyDescent="0.25">
      <c r="A9" s="120" t="s">
        <v>59</v>
      </c>
      <c r="B9" s="120"/>
      <c r="C9" s="120"/>
      <c r="D9" s="30" t="s">
        <v>58</v>
      </c>
      <c r="E9" s="30" t="s">
        <v>50</v>
      </c>
      <c r="F9" s="30" t="s">
        <v>57</v>
      </c>
      <c r="G9" s="57" t="s">
        <v>58</v>
      </c>
      <c r="H9" s="57" t="s">
        <v>50</v>
      </c>
      <c r="I9" s="58" t="s">
        <v>57</v>
      </c>
      <c r="J9" s="29" t="s">
        <v>74</v>
      </c>
    </row>
    <row r="10" spans="1:10" ht="16" thickBot="1" x14ac:dyDescent="0.25">
      <c r="A10" s="121" t="s">
        <v>110</v>
      </c>
      <c r="B10" s="121"/>
      <c r="C10" s="122"/>
      <c r="D10" s="33">
        <v>1200</v>
      </c>
      <c r="E10" s="33">
        <v>1</v>
      </c>
      <c r="F10" s="33">
        <f>D10*E10</f>
        <v>1200</v>
      </c>
      <c r="G10" s="59">
        <v>750</v>
      </c>
      <c r="H10" s="59">
        <v>2</v>
      </c>
      <c r="I10" s="60">
        <f t="shared" ref="I10:I18" si="0">G10*H10</f>
        <v>1500</v>
      </c>
      <c r="J10" s="11" t="s">
        <v>171</v>
      </c>
    </row>
    <row r="11" spans="1:10" ht="16" thickBot="1" x14ac:dyDescent="0.25">
      <c r="A11" s="118" t="s">
        <v>111</v>
      </c>
      <c r="B11" s="118"/>
      <c r="C11" s="119"/>
      <c r="D11" s="38">
        <v>414</v>
      </c>
      <c r="E11" s="38">
        <v>1</v>
      </c>
      <c r="F11" s="33">
        <f t="shared" ref="F11:F12" si="1">D11*E11</f>
        <v>414</v>
      </c>
      <c r="G11" s="61"/>
      <c r="H11" s="61"/>
      <c r="I11" s="61">
        <f t="shared" si="0"/>
        <v>0</v>
      </c>
      <c r="J11" s="9"/>
    </row>
    <row r="12" spans="1:10" x14ac:dyDescent="0.2">
      <c r="A12" s="118" t="s">
        <v>111</v>
      </c>
      <c r="B12" s="118"/>
      <c r="C12" s="119"/>
      <c r="D12" s="34">
        <v>384</v>
      </c>
      <c r="E12" s="34">
        <v>1</v>
      </c>
      <c r="F12" s="33">
        <f t="shared" si="1"/>
        <v>384</v>
      </c>
      <c r="G12" s="61"/>
      <c r="H12" s="61"/>
      <c r="I12" s="61">
        <f t="shared" si="0"/>
        <v>0</v>
      </c>
      <c r="J12" s="9"/>
    </row>
    <row r="13" spans="1:10" x14ac:dyDescent="0.2">
      <c r="A13" s="118" t="s">
        <v>112</v>
      </c>
      <c r="B13" s="118"/>
      <c r="C13" s="119"/>
      <c r="D13" s="34"/>
      <c r="E13" s="34"/>
      <c r="F13" s="38"/>
      <c r="G13" s="62">
        <v>1250</v>
      </c>
      <c r="H13" s="62">
        <v>1</v>
      </c>
      <c r="I13" s="61">
        <f t="shared" si="0"/>
        <v>1250</v>
      </c>
      <c r="J13" s="9" t="s">
        <v>113</v>
      </c>
    </row>
    <row r="14" spans="1:10" x14ac:dyDescent="0.2">
      <c r="A14" s="118" t="s">
        <v>114</v>
      </c>
      <c r="B14" s="118"/>
      <c r="C14" s="119"/>
      <c r="D14" s="34"/>
      <c r="E14" s="34"/>
      <c r="F14" s="38"/>
      <c r="G14" s="62">
        <v>400</v>
      </c>
      <c r="H14" s="62">
        <v>1</v>
      </c>
      <c r="I14" s="61">
        <f t="shared" si="0"/>
        <v>400</v>
      </c>
      <c r="J14" s="9"/>
    </row>
    <row r="15" spans="1:10" x14ac:dyDescent="0.2">
      <c r="A15" s="118" t="s">
        <v>115</v>
      </c>
      <c r="B15" s="118"/>
      <c r="C15" s="119"/>
      <c r="D15" s="34"/>
      <c r="E15" s="34"/>
      <c r="F15" s="38"/>
      <c r="G15" s="62">
        <v>600</v>
      </c>
      <c r="H15" s="62">
        <v>1</v>
      </c>
      <c r="I15" s="61">
        <f t="shared" si="0"/>
        <v>600</v>
      </c>
      <c r="J15" s="9"/>
    </row>
    <row r="16" spans="1:10" x14ac:dyDescent="0.2">
      <c r="A16" s="118" t="s">
        <v>116</v>
      </c>
      <c r="B16" s="118"/>
      <c r="C16" s="119"/>
      <c r="D16" s="34"/>
      <c r="E16" s="34"/>
      <c r="F16" s="38"/>
      <c r="G16" s="62">
        <v>250</v>
      </c>
      <c r="H16" s="62">
        <v>2</v>
      </c>
      <c r="I16" s="61">
        <f t="shared" si="0"/>
        <v>500</v>
      </c>
      <c r="J16" s="9"/>
    </row>
    <row r="17" spans="1:10" x14ac:dyDescent="0.2">
      <c r="A17" s="118" t="s">
        <v>147</v>
      </c>
      <c r="B17" s="118"/>
      <c r="C17" s="119"/>
      <c r="D17" s="34"/>
      <c r="E17" s="34"/>
      <c r="F17" s="38"/>
      <c r="G17" s="62">
        <v>150</v>
      </c>
      <c r="H17" s="62">
        <v>1</v>
      </c>
      <c r="I17" s="61">
        <f t="shared" si="0"/>
        <v>150</v>
      </c>
      <c r="J17" s="9"/>
    </row>
    <row r="18" spans="1:10" x14ac:dyDescent="0.2">
      <c r="A18" s="118" t="s">
        <v>148</v>
      </c>
      <c r="B18" s="118"/>
      <c r="C18" s="119"/>
      <c r="D18" s="34"/>
      <c r="E18" s="34"/>
      <c r="F18" s="34"/>
      <c r="G18" s="62">
        <v>150</v>
      </c>
      <c r="H18" s="62">
        <v>1</v>
      </c>
      <c r="I18" s="62">
        <f t="shared" si="0"/>
        <v>150</v>
      </c>
      <c r="J18" s="9"/>
    </row>
    <row r="19" spans="1:10" x14ac:dyDescent="0.2">
      <c r="A19" s="124"/>
      <c r="B19" s="124"/>
      <c r="C19" s="124"/>
      <c r="D19" s="35"/>
      <c r="E19" s="35"/>
      <c r="F19" s="35"/>
      <c r="G19" s="69"/>
      <c r="H19" s="69"/>
      <c r="I19" s="69"/>
      <c r="J19" s="9"/>
    </row>
    <row r="20" spans="1:10" ht="16" customHeight="1" x14ac:dyDescent="0.2">
      <c r="A20" s="138" t="s">
        <v>173</v>
      </c>
      <c r="B20" s="138"/>
      <c r="C20" s="138"/>
      <c r="D20" s="28"/>
      <c r="E20" s="28"/>
      <c r="F20" s="42">
        <f>SUM(F10:F19)</f>
        <v>1998</v>
      </c>
      <c r="G20" s="64"/>
      <c r="H20" s="64"/>
      <c r="I20" s="70">
        <f>I10</f>
        <v>1500</v>
      </c>
    </row>
    <row r="21" spans="1:10" x14ac:dyDescent="0.2">
      <c r="A21" s="21" t="s">
        <v>170</v>
      </c>
      <c r="I21" s="56">
        <f>0.35*I20</f>
        <v>525</v>
      </c>
    </row>
    <row r="22" spans="1:10" s="78" customFormat="1" x14ac:dyDescent="0.2">
      <c r="A22" s="78" t="s">
        <v>174</v>
      </c>
      <c r="G22" s="56"/>
      <c r="H22" s="56"/>
      <c r="I22" s="56">
        <f>I20+I21</f>
        <v>2025</v>
      </c>
    </row>
    <row r="23" spans="1:10" x14ac:dyDescent="0.2">
      <c r="A23" s="21" t="s">
        <v>112</v>
      </c>
      <c r="I23" s="56">
        <f>I13+I14+I15+I16+I17+I18</f>
        <v>3050</v>
      </c>
    </row>
    <row r="24" spans="1:10" x14ac:dyDescent="0.2">
      <c r="A24" s="21" t="s">
        <v>170</v>
      </c>
      <c r="I24" s="56">
        <f>0.35*I23</f>
        <v>1067.5</v>
      </c>
    </row>
    <row r="25" spans="1:10" s="78" customFormat="1" x14ac:dyDescent="0.2">
      <c r="A25" s="78" t="s">
        <v>172</v>
      </c>
      <c r="G25" s="56"/>
      <c r="H25" s="56"/>
      <c r="I25" s="56">
        <f>I23+I24</f>
        <v>4117.5</v>
      </c>
    </row>
    <row r="26" spans="1:10" x14ac:dyDescent="0.2">
      <c r="A26" s="21" t="s">
        <v>156</v>
      </c>
      <c r="I26" s="56">
        <f>I22+I25</f>
        <v>6142.5</v>
      </c>
    </row>
  </sheetData>
  <mergeCells count="23">
    <mergeCell ref="A20:C20"/>
    <mergeCell ref="A10:C10"/>
    <mergeCell ref="I1:J1"/>
    <mergeCell ref="B2:H2"/>
    <mergeCell ref="C3:H3"/>
    <mergeCell ref="B4:E4"/>
    <mergeCell ref="G4:I4"/>
    <mergeCell ref="C5:E5"/>
    <mergeCell ref="G5:I5"/>
    <mergeCell ref="B6:H6"/>
    <mergeCell ref="I7:J7"/>
    <mergeCell ref="D8:F8"/>
    <mergeCell ref="G8:I8"/>
    <mergeCell ref="A9:C9"/>
    <mergeCell ref="A11:C11"/>
    <mergeCell ref="A18:C18"/>
    <mergeCell ref="A19:C19"/>
    <mergeCell ref="A17:C17"/>
    <mergeCell ref="A12:C12"/>
    <mergeCell ref="A13:C13"/>
    <mergeCell ref="A14:C14"/>
    <mergeCell ref="A15:C15"/>
    <mergeCell ref="A16:C16"/>
  </mergeCells>
  <phoneticPr fontId="6" type="noConversion"/>
  <hyperlinks>
    <hyperlink ref="C5" r:id="rId1" xr:uid="{00000000-0004-0000-0900-000000000000}"/>
  </hyperlinks>
  <pageMargins left="0.7" right="0.7" top="0.75" bottom="0.75" header="0.3" footer="0.3"/>
  <pageSetup orientation="landscape" copies="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zoomScale="150" zoomScaleNormal="150" workbookViewId="0">
      <selection activeCell="A21" sqref="A21"/>
    </sheetView>
  </sheetViews>
  <sheetFormatPr baseColWidth="10" defaultColWidth="11.5" defaultRowHeight="15" x14ac:dyDescent="0.2"/>
  <cols>
    <col min="1" max="1" width="33" customWidth="1"/>
    <col min="2" max="3" width="14" customWidth="1"/>
  </cols>
  <sheetData>
    <row r="1" spans="1:4" s="45" customFormat="1" x14ac:dyDescent="0.2">
      <c r="A1" s="5" t="s">
        <v>150</v>
      </c>
    </row>
    <row r="2" spans="1:4" x14ac:dyDescent="0.2">
      <c r="A2" s="5" t="s">
        <v>149</v>
      </c>
    </row>
    <row r="3" spans="1:4" x14ac:dyDescent="0.2">
      <c r="A3" s="50">
        <v>42998</v>
      </c>
    </row>
    <row r="8" spans="1:4" x14ac:dyDescent="0.2">
      <c r="A8" s="5" t="s">
        <v>151</v>
      </c>
      <c r="B8" s="52" t="s">
        <v>152</v>
      </c>
      <c r="C8" s="52" t="s">
        <v>153</v>
      </c>
      <c r="D8" s="52" t="s">
        <v>155</v>
      </c>
    </row>
    <row r="9" spans="1:4" s="45" customFormat="1" ht="5.25" customHeight="1" x14ac:dyDescent="0.2">
      <c r="A9" s="4"/>
      <c r="B9" s="4"/>
      <c r="C9" s="4"/>
      <c r="D9" s="4"/>
    </row>
    <row r="10" spans="1:4" x14ac:dyDescent="0.2">
      <c r="A10" t="s">
        <v>154</v>
      </c>
      <c r="B10">
        <v>3890</v>
      </c>
      <c r="C10" s="44">
        <f>'Admin Space'!I29+'Comm Space'!I22+'Research Space'!I24</f>
        <v>13555</v>
      </c>
      <c r="D10" s="51">
        <f>C10/B10</f>
        <v>3.4845758354755785</v>
      </c>
    </row>
    <row r="11" spans="1:4" x14ac:dyDescent="0.2">
      <c r="A11" t="s">
        <v>122</v>
      </c>
      <c r="B11">
        <v>2463</v>
      </c>
      <c r="C11" s="44">
        <f>'Warehouse Space'!I10+'Warehouse Space'!I11</f>
        <v>4800</v>
      </c>
      <c r="D11" s="51">
        <f t="shared" ref="D11:D14" si="0">C11/B11</f>
        <v>1.94884287454324</v>
      </c>
    </row>
    <row r="12" spans="1:4" x14ac:dyDescent="0.2">
      <c r="A12" t="s">
        <v>77</v>
      </c>
      <c r="B12">
        <v>1998</v>
      </c>
      <c r="C12">
        <f>'Housing Space'!I26</f>
        <v>6142.5</v>
      </c>
      <c r="D12" s="51">
        <f t="shared" si="0"/>
        <v>3.0743243243243241</v>
      </c>
    </row>
    <row r="13" spans="1:4" x14ac:dyDescent="0.2">
      <c r="D13" s="51"/>
    </row>
    <row r="14" spans="1:4" x14ac:dyDescent="0.2">
      <c r="A14" t="s">
        <v>156</v>
      </c>
      <c r="B14">
        <f>SUM(B10:B13)</f>
        <v>8351</v>
      </c>
      <c r="C14" s="44">
        <f>SUM(C10:C13)</f>
        <v>24497.5</v>
      </c>
      <c r="D14" s="51">
        <f t="shared" si="0"/>
        <v>2.9334810202370973</v>
      </c>
    </row>
    <row r="16" spans="1:4" x14ac:dyDescent="0.2">
      <c r="A16" t="s">
        <v>157</v>
      </c>
    </row>
    <row r="17" spans="1:1" x14ac:dyDescent="0.2">
      <c r="A17" t="s">
        <v>175</v>
      </c>
    </row>
    <row r="18" spans="1:1" x14ac:dyDescent="0.2">
      <c r="A18" t="s">
        <v>158</v>
      </c>
    </row>
    <row r="19" spans="1:1" x14ac:dyDescent="0.2">
      <c r="A19" t="s">
        <v>159</v>
      </c>
    </row>
    <row r="20" spans="1:1" x14ac:dyDescent="0.2">
      <c r="A20" t="s">
        <v>160</v>
      </c>
    </row>
    <row r="21" spans="1:1" x14ac:dyDescent="0.2">
      <c r="A21" t="s">
        <v>161</v>
      </c>
    </row>
  </sheetData>
  <pageMargins left="0.75" right="0.75" top="1" bottom="1" header="0.5" footer="0.5"/>
  <pageSetup orientation="portrait" horizontalDpi="4294967292" verticalDpi="4294967292" copies="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150" zoomScaleNormal="150" workbookViewId="0">
      <selection activeCell="A23" sqref="A23"/>
    </sheetView>
  </sheetViews>
  <sheetFormatPr baseColWidth="10" defaultColWidth="8.83203125" defaultRowHeight="15" x14ac:dyDescent="0.2"/>
  <cols>
    <col min="1" max="1" width="12.83203125" style="21" customWidth="1"/>
    <col min="2" max="3" width="6" style="21" customWidth="1"/>
    <col min="4" max="5" width="8.83203125" style="21"/>
    <col min="6" max="6" width="7.6640625" style="21" customWidth="1"/>
    <col min="7" max="9" width="7.6640625" style="56" customWidth="1"/>
    <col min="10" max="10" width="22.6640625" style="21" customWidth="1"/>
    <col min="11" max="16384" width="8.83203125" style="21"/>
  </cols>
  <sheetData>
    <row r="1" spans="1:10" ht="10.5" customHeight="1" x14ac:dyDescent="0.2">
      <c r="A1" s="4"/>
      <c r="B1" s="4"/>
      <c r="C1" s="4"/>
      <c r="D1" s="4"/>
      <c r="E1" s="4"/>
      <c r="F1" s="4"/>
      <c r="I1" s="109"/>
      <c r="J1" s="109"/>
    </row>
    <row r="2" spans="1:10" x14ac:dyDescent="0.2">
      <c r="A2" s="5" t="s">
        <v>0</v>
      </c>
      <c r="B2" s="103" t="s">
        <v>32</v>
      </c>
      <c r="C2" s="103"/>
      <c r="D2" s="103"/>
      <c r="E2" s="103"/>
      <c r="F2" s="103"/>
      <c r="G2" s="103"/>
      <c r="H2" s="103"/>
    </row>
    <row r="3" spans="1:10" x14ac:dyDescent="0.2">
      <c r="A3" s="5" t="s">
        <v>1</v>
      </c>
      <c r="C3" s="104" t="s">
        <v>37</v>
      </c>
      <c r="D3" s="103"/>
      <c r="E3" s="103"/>
      <c r="F3" s="103"/>
      <c r="G3" s="103"/>
      <c r="H3" s="103"/>
    </row>
    <row r="4" spans="1:10" x14ac:dyDescent="0.2">
      <c r="A4" s="5" t="s">
        <v>2</v>
      </c>
      <c r="B4" s="106" t="s">
        <v>33</v>
      </c>
      <c r="C4" s="106"/>
      <c r="D4" s="106"/>
      <c r="E4" s="106"/>
      <c r="F4" s="5" t="s">
        <v>3</v>
      </c>
      <c r="G4" s="110" t="s">
        <v>39</v>
      </c>
      <c r="H4" s="110"/>
      <c r="I4" s="110"/>
    </row>
    <row r="5" spans="1:10" x14ac:dyDescent="0.2">
      <c r="B5" s="5" t="s">
        <v>4</v>
      </c>
      <c r="C5" s="105" t="s">
        <v>38</v>
      </c>
      <c r="D5" s="106"/>
      <c r="E5" s="106"/>
      <c r="F5" s="5" t="s">
        <v>5</v>
      </c>
      <c r="G5" s="110" t="s">
        <v>40</v>
      </c>
      <c r="H5" s="110"/>
      <c r="I5" s="110"/>
    </row>
    <row r="6" spans="1:10" x14ac:dyDescent="0.2">
      <c r="A6" s="5" t="s">
        <v>6</v>
      </c>
      <c r="B6" s="107">
        <v>42975</v>
      </c>
      <c r="C6" s="108"/>
      <c r="D6" s="108"/>
      <c r="E6" s="108"/>
      <c r="F6" s="108"/>
      <c r="G6" s="108"/>
      <c r="H6" s="108"/>
    </row>
    <row r="7" spans="1:10" ht="5.25" customHeight="1" x14ac:dyDescent="0.2">
      <c r="A7" s="4"/>
      <c r="B7" s="4"/>
      <c r="C7" s="4"/>
      <c r="D7" s="4"/>
      <c r="E7" s="4"/>
      <c r="F7" s="4"/>
      <c r="I7" s="109"/>
      <c r="J7" s="109"/>
    </row>
    <row r="8" spans="1:10" s="31" customFormat="1" ht="21" customHeight="1" x14ac:dyDescent="0.2">
      <c r="D8" s="111" t="s">
        <v>60</v>
      </c>
      <c r="E8" s="111"/>
      <c r="F8" s="111"/>
      <c r="G8" s="112" t="s">
        <v>61</v>
      </c>
      <c r="H8" s="113"/>
      <c r="I8" s="114"/>
    </row>
    <row r="9" spans="1:10" ht="16" thickBot="1" x14ac:dyDescent="0.25">
      <c r="A9" s="120" t="s">
        <v>59</v>
      </c>
      <c r="B9" s="120"/>
      <c r="C9" s="120"/>
      <c r="D9" s="30" t="s">
        <v>58</v>
      </c>
      <c r="E9" s="30" t="s">
        <v>50</v>
      </c>
      <c r="F9" s="30" t="s">
        <v>57</v>
      </c>
      <c r="G9" s="57" t="s">
        <v>58</v>
      </c>
      <c r="H9" s="57" t="s">
        <v>50</v>
      </c>
      <c r="I9" s="58" t="s">
        <v>57</v>
      </c>
      <c r="J9" s="29" t="s">
        <v>74</v>
      </c>
    </row>
    <row r="10" spans="1:10" x14ac:dyDescent="0.2">
      <c r="A10" s="121" t="s">
        <v>71</v>
      </c>
      <c r="B10" s="121"/>
      <c r="C10" s="122"/>
      <c r="D10" s="33">
        <v>560</v>
      </c>
      <c r="E10" s="33">
        <v>1</v>
      </c>
      <c r="F10" s="33">
        <f>D10*E10</f>
        <v>560</v>
      </c>
      <c r="G10" s="59">
        <v>800</v>
      </c>
      <c r="H10" s="59">
        <v>1</v>
      </c>
      <c r="I10" s="60">
        <f t="shared" ref="I10:I26" si="0">G10*H10</f>
        <v>800</v>
      </c>
      <c r="J10" s="11"/>
    </row>
    <row r="11" spans="1:10" x14ac:dyDescent="0.2">
      <c r="A11" s="118" t="s">
        <v>62</v>
      </c>
      <c r="B11" s="118"/>
      <c r="C11" s="119"/>
      <c r="D11" s="115" t="s">
        <v>73</v>
      </c>
      <c r="E11" s="116"/>
      <c r="F11" s="117"/>
      <c r="G11" s="61">
        <v>60</v>
      </c>
      <c r="H11" s="61">
        <v>1</v>
      </c>
      <c r="I11" s="61">
        <f t="shared" si="0"/>
        <v>60</v>
      </c>
      <c r="J11" s="9"/>
    </row>
    <row r="12" spans="1:10" x14ac:dyDescent="0.2">
      <c r="A12" s="118" t="s">
        <v>66</v>
      </c>
      <c r="B12" s="118"/>
      <c r="C12" s="119"/>
      <c r="D12" s="34">
        <v>200</v>
      </c>
      <c r="E12" s="34">
        <v>1</v>
      </c>
      <c r="F12" s="38">
        <f t="shared" ref="F12:F21" si="1">D12*E12</f>
        <v>200</v>
      </c>
      <c r="G12" s="61">
        <v>220</v>
      </c>
      <c r="H12" s="61">
        <v>1</v>
      </c>
      <c r="I12" s="61">
        <f t="shared" si="0"/>
        <v>220</v>
      </c>
      <c r="J12" s="9"/>
    </row>
    <row r="13" spans="1:10" x14ac:dyDescent="0.2">
      <c r="A13" s="118" t="s">
        <v>67</v>
      </c>
      <c r="B13" s="118"/>
      <c r="C13" s="119"/>
      <c r="D13" s="34">
        <v>200</v>
      </c>
      <c r="E13" s="34">
        <v>1</v>
      </c>
      <c r="F13" s="38">
        <f t="shared" si="1"/>
        <v>200</v>
      </c>
      <c r="G13" s="62">
        <v>150</v>
      </c>
      <c r="H13" s="62">
        <v>1</v>
      </c>
      <c r="I13" s="61">
        <f t="shared" si="0"/>
        <v>150</v>
      </c>
      <c r="J13" s="9" t="s">
        <v>102</v>
      </c>
    </row>
    <row r="14" spans="1:10" x14ac:dyDescent="0.2">
      <c r="A14" s="118" t="s">
        <v>68</v>
      </c>
      <c r="B14" s="118"/>
      <c r="C14" s="119"/>
      <c r="D14" s="34">
        <v>200</v>
      </c>
      <c r="E14" s="34">
        <v>1</v>
      </c>
      <c r="F14" s="38">
        <f t="shared" si="1"/>
        <v>200</v>
      </c>
      <c r="G14" s="62">
        <v>80</v>
      </c>
      <c r="H14" s="62">
        <v>3</v>
      </c>
      <c r="I14" s="61">
        <f t="shared" si="0"/>
        <v>240</v>
      </c>
      <c r="J14" s="9" t="s">
        <v>75</v>
      </c>
    </row>
    <row r="15" spans="1:10" x14ac:dyDescent="0.2">
      <c r="A15" s="118" t="s">
        <v>69</v>
      </c>
      <c r="B15" s="118"/>
      <c r="C15" s="119"/>
      <c r="D15" s="34">
        <v>200</v>
      </c>
      <c r="E15" s="34">
        <v>1</v>
      </c>
      <c r="F15" s="38">
        <f t="shared" si="1"/>
        <v>200</v>
      </c>
      <c r="G15" s="62">
        <v>100</v>
      </c>
      <c r="H15" s="62">
        <v>2</v>
      </c>
      <c r="I15" s="61">
        <f t="shared" si="0"/>
        <v>200</v>
      </c>
      <c r="J15" s="9" t="s">
        <v>119</v>
      </c>
    </row>
    <row r="16" spans="1:10" x14ac:dyDescent="0.2">
      <c r="A16" s="118" t="s">
        <v>70</v>
      </c>
      <c r="B16" s="118"/>
      <c r="C16" s="119"/>
      <c r="D16" s="34">
        <v>100</v>
      </c>
      <c r="E16" s="34">
        <v>1</v>
      </c>
      <c r="F16" s="38">
        <f t="shared" si="1"/>
        <v>100</v>
      </c>
      <c r="G16" s="62">
        <v>120</v>
      </c>
      <c r="H16" s="62">
        <v>1</v>
      </c>
      <c r="I16" s="61">
        <f t="shared" si="0"/>
        <v>120</v>
      </c>
      <c r="J16" s="9"/>
    </row>
    <row r="17" spans="1:10" x14ac:dyDescent="0.2">
      <c r="A17" s="118" t="s">
        <v>63</v>
      </c>
      <c r="B17" s="118"/>
      <c r="C17" s="119"/>
      <c r="D17" s="34">
        <v>0</v>
      </c>
      <c r="E17" s="34">
        <v>0</v>
      </c>
      <c r="F17" s="38">
        <f t="shared" si="1"/>
        <v>0</v>
      </c>
      <c r="G17" s="62">
        <v>0</v>
      </c>
      <c r="H17" s="62">
        <v>1</v>
      </c>
      <c r="I17" s="61">
        <f t="shared" si="0"/>
        <v>0</v>
      </c>
      <c r="J17" s="9" t="s">
        <v>177</v>
      </c>
    </row>
    <row r="18" spans="1:10" x14ac:dyDescent="0.2">
      <c r="A18" s="118" t="s">
        <v>64</v>
      </c>
      <c r="B18" s="118"/>
      <c r="C18" s="119"/>
      <c r="D18" s="34">
        <v>0</v>
      </c>
      <c r="E18" s="34">
        <v>0</v>
      </c>
      <c r="F18" s="38">
        <f t="shared" si="1"/>
        <v>0</v>
      </c>
      <c r="G18" s="62">
        <v>200</v>
      </c>
      <c r="H18" s="62">
        <v>1</v>
      </c>
      <c r="I18" s="61">
        <f t="shared" si="0"/>
        <v>200</v>
      </c>
      <c r="J18" s="9" t="s">
        <v>103</v>
      </c>
    </row>
    <row r="19" spans="1:10" x14ac:dyDescent="0.2">
      <c r="A19" s="118" t="s">
        <v>65</v>
      </c>
      <c r="B19" s="118"/>
      <c r="C19" s="119"/>
      <c r="D19" s="34">
        <v>40</v>
      </c>
      <c r="E19" s="34">
        <v>1</v>
      </c>
      <c r="F19" s="38">
        <f t="shared" si="1"/>
        <v>40</v>
      </c>
      <c r="G19" s="62">
        <v>100</v>
      </c>
      <c r="H19" s="62">
        <v>1</v>
      </c>
      <c r="I19" s="61">
        <f t="shared" si="0"/>
        <v>100</v>
      </c>
      <c r="J19" s="9"/>
    </row>
    <row r="20" spans="1:10" x14ac:dyDescent="0.2">
      <c r="A20" s="36" t="s">
        <v>72</v>
      </c>
      <c r="B20" s="36"/>
      <c r="C20" s="37"/>
      <c r="D20" s="34">
        <v>40</v>
      </c>
      <c r="E20" s="34">
        <v>1</v>
      </c>
      <c r="F20" s="38">
        <f t="shared" si="1"/>
        <v>40</v>
      </c>
      <c r="G20" s="62">
        <v>120</v>
      </c>
      <c r="H20" s="62">
        <v>1</v>
      </c>
      <c r="I20" s="61">
        <f t="shared" si="0"/>
        <v>120</v>
      </c>
      <c r="J20" s="9"/>
    </row>
    <row r="21" spans="1:10" x14ac:dyDescent="0.2">
      <c r="A21" s="118" t="s">
        <v>104</v>
      </c>
      <c r="B21" s="118"/>
      <c r="C21" s="119"/>
      <c r="D21" s="34">
        <v>0</v>
      </c>
      <c r="E21" s="34">
        <v>0</v>
      </c>
      <c r="F21" s="38">
        <f t="shared" si="1"/>
        <v>0</v>
      </c>
      <c r="G21" s="62">
        <v>120</v>
      </c>
      <c r="H21" s="62">
        <v>3</v>
      </c>
      <c r="I21" s="61">
        <f t="shared" si="0"/>
        <v>360</v>
      </c>
      <c r="J21" s="9"/>
    </row>
    <row r="22" spans="1:10" x14ac:dyDescent="0.2">
      <c r="A22" s="118" t="s">
        <v>178</v>
      </c>
      <c r="B22" s="118"/>
      <c r="C22" s="119"/>
      <c r="D22" s="34"/>
      <c r="E22" s="34"/>
      <c r="F22" s="34"/>
      <c r="G22" s="62">
        <v>1200</v>
      </c>
      <c r="H22" s="62">
        <v>1</v>
      </c>
      <c r="I22" s="62">
        <f t="shared" si="0"/>
        <v>1200</v>
      </c>
      <c r="J22" s="9"/>
    </row>
    <row r="23" spans="1:10" s="53" customFormat="1" x14ac:dyDescent="0.2">
      <c r="A23" s="54" t="s">
        <v>162</v>
      </c>
      <c r="B23" s="54"/>
      <c r="C23" s="55"/>
      <c r="D23" s="34"/>
      <c r="E23" s="34"/>
      <c r="F23" s="34"/>
      <c r="G23" s="62">
        <v>80</v>
      </c>
      <c r="H23" s="62">
        <v>1</v>
      </c>
      <c r="I23" s="62">
        <f t="shared" si="0"/>
        <v>80</v>
      </c>
      <c r="J23" s="9"/>
    </row>
    <row r="24" spans="1:10" x14ac:dyDescent="0.2">
      <c r="A24" s="118" t="s">
        <v>121</v>
      </c>
      <c r="B24" s="118"/>
      <c r="C24" s="119"/>
      <c r="D24" s="34"/>
      <c r="E24" s="34"/>
      <c r="F24" s="34"/>
      <c r="G24" s="62">
        <v>300</v>
      </c>
      <c r="H24" s="62">
        <v>1</v>
      </c>
      <c r="I24" s="62">
        <f t="shared" si="0"/>
        <v>300</v>
      </c>
      <c r="J24" s="9"/>
    </row>
    <row r="25" spans="1:10" x14ac:dyDescent="0.2">
      <c r="A25" s="118" t="s">
        <v>122</v>
      </c>
      <c r="B25" s="118"/>
      <c r="C25" s="119"/>
      <c r="D25" s="34"/>
      <c r="E25" s="34"/>
      <c r="F25" s="34"/>
      <c r="G25" s="62">
        <v>200</v>
      </c>
      <c r="H25" s="62">
        <v>1</v>
      </c>
      <c r="I25" s="62">
        <f t="shared" si="0"/>
        <v>200</v>
      </c>
      <c r="J25" s="9"/>
    </row>
    <row r="26" spans="1:10" x14ac:dyDescent="0.2">
      <c r="A26" s="124" t="s">
        <v>123</v>
      </c>
      <c r="B26" s="124"/>
      <c r="C26" s="124"/>
      <c r="D26" s="35"/>
      <c r="E26" s="35"/>
      <c r="F26" s="35"/>
      <c r="G26" s="63">
        <v>50</v>
      </c>
      <c r="H26" s="63">
        <v>1</v>
      </c>
      <c r="I26" s="63">
        <f t="shared" si="0"/>
        <v>50</v>
      </c>
      <c r="J26" s="9"/>
    </row>
    <row r="27" spans="1:10" ht="15" customHeight="1" x14ac:dyDescent="0.2">
      <c r="A27" s="123" t="s">
        <v>56</v>
      </c>
      <c r="B27" s="123"/>
      <c r="C27" s="22"/>
      <c r="D27" s="28"/>
      <c r="E27" s="28"/>
      <c r="F27" s="43">
        <f>SUM(F10:F26)</f>
        <v>1540</v>
      </c>
      <c r="G27" s="64"/>
      <c r="H27" s="64"/>
      <c r="I27" s="65">
        <f>SUM(I10:I26)</f>
        <v>4400</v>
      </c>
    </row>
    <row r="28" spans="1:10" x14ac:dyDescent="0.2">
      <c r="A28" s="21" t="s">
        <v>120</v>
      </c>
      <c r="C28" s="27"/>
      <c r="F28" s="44">
        <f>F27*0.25</f>
        <v>385</v>
      </c>
      <c r="I28" s="66">
        <f>I27*0.25</f>
        <v>1100</v>
      </c>
    </row>
    <row r="29" spans="1:10" x14ac:dyDescent="0.2">
      <c r="A29" s="21" t="s">
        <v>55</v>
      </c>
      <c r="F29" s="44">
        <f>SUM(F27:F28)</f>
        <v>1925</v>
      </c>
      <c r="I29" s="66">
        <f>SUM(I27:I28)</f>
        <v>5500</v>
      </c>
    </row>
  </sheetData>
  <mergeCells count="29">
    <mergeCell ref="A22:C22"/>
    <mergeCell ref="A24:C24"/>
    <mergeCell ref="A25:C25"/>
    <mergeCell ref="A27:B27"/>
    <mergeCell ref="A26:C26"/>
    <mergeCell ref="D8:F8"/>
    <mergeCell ref="G8:I8"/>
    <mergeCell ref="D11:F11"/>
    <mergeCell ref="A21:C21"/>
    <mergeCell ref="A9:C9"/>
    <mergeCell ref="A10:C10"/>
    <mergeCell ref="A11:C11"/>
    <mergeCell ref="A12:C12"/>
    <mergeCell ref="A13:C13"/>
    <mergeCell ref="A14:C14"/>
    <mergeCell ref="A15:C15"/>
    <mergeCell ref="A16:C16"/>
    <mergeCell ref="A17:C17"/>
    <mergeCell ref="A18:C18"/>
    <mergeCell ref="A19:C19"/>
    <mergeCell ref="I1:J1"/>
    <mergeCell ref="I7:J7"/>
    <mergeCell ref="B2:H2"/>
    <mergeCell ref="C3:H3"/>
    <mergeCell ref="B4:E4"/>
    <mergeCell ref="G4:I4"/>
    <mergeCell ref="C5:E5"/>
    <mergeCell ref="G5:I5"/>
    <mergeCell ref="B6:H6"/>
  </mergeCells>
  <phoneticPr fontId="6" type="noConversion"/>
  <hyperlinks>
    <hyperlink ref="C5" r:id="rId1" xr:uid="{00000000-0004-0000-0100-000000000000}"/>
  </hyperlinks>
  <pageMargins left="0.7" right="0.7" top="0.75" bottom="0.75" header="0.3" footer="0.3"/>
  <pageSetup orientation="landscape" copies="2"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1"/>
  <sheetViews>
    <sheetView topLeftCell="A16" workbookViewId="0">
      <selection activeCell="H39" sqref="H39"/>
    </sheetView>
  </sheetViews>
  <sheetFormatPr baseColWidth="10" defaultColWidth="8.83203125" defaultRowHeight="15" x14ac:dyDescent="0.2"/>
  <cols>
    <col min="1" max="1" width="8.33203125" style="1" customWidth="1"/>
    <col min="2" max="2" width="9.5" style="1" customWidth="1"/>
    <col min="3" max="4" width="10.83203125" style="1" customWidth="1"/>
    <col min="5" max="9" width="10.6640625" style="1" customWidth="1"/>
    <col min="10" max="16384" width="8.83203125" style="1"/>
  </cols>
  <sheetData>
    <row r="1" spans="1:9" ht="10.5" customHeight="1" x14ac:dyDescent="0.2">
      <c r="A1" s="4"/>
      <c r="B1" s="4"/>
      <c r="C1" s="4"/>
      <c r="D1" s="4"/>
      <c r="E1" s="4"/>
      <c r="F1" s="4"/>
      <c r="G1" s="4"/>
      <c r="H1" s="4"/>
      <c r="I1" s="4"/>
    </row>
    <row r="2" spans="1:9" x14ac:dyDescent="0.2">
      <c r="A2" s="5" t="s">
        <v>0</v>
      </c>
      <c r="B2" s="103" t="s">
        <v>32</v>
      </c>
      <c r="C2" s="103"/>
      <c r="D2" s="103"/>
      <c r="E2" s="103"/>
      <c r="F2" s="103"/>
      <c r="G2" s="103"/>
      <c r="H2" s="103"/>
    </row>
    <row r="3" spans="1:9" x14ac:dyDescent="0.2">
      <c r="A3" s="5" t="s">
        <v>1</v>
      </c>
      <c r="C3" s="103" t="s">
        <v>36</v>
      </c>
      <c r="D3" s="103"/>
      <c r="E3" s="103"/>
      <c r="F3" s="103"/>
      <c r="G3" s="103"/>
      <c r="H3" s="103"/>
    </row>
    <row r="4" spans="1:9" x14ac:dyDescent="0.2">
      <c r="A4" s="5" t="s">
        <v>2</v>
      </c>
      <c r="B4" s="106"/>
      <c r="C4" s="106"/>
      <c r="D4" s="106"/>
      <c r="E4" s="106"/>
      <c r="F4" s="5" t="s">
        <v>3</v>
      </c>
      <c r="G4" s="106"/>
      <c r="H4" s="106"/>
      <c r="I4" s="106"/>
    </row>
    <row r="5" spans="1:9" x14ac:dyDescent="0.2">
      <c r="B5" s="5" t="s">
        <v>4</v>
      </c>
      <c r="C5" s="106"/>
      <c r="D5" s="106"/>
      <c r="E5" s="106"/>
      <c r="F5" s="5" t="s">
        <v>5</v>
      </c>
      <c r="G5" s="106"/>
      <c r="H5" s="106"/>
      <c r="I5" s="106"/>
    </row>
    <row r="6" spans="1:9" x14ac:dyDescent="0.2">
      <c r="A6" s="5" t="s">
        <v>6</v>
      </c>
      <c r="B6" s="130"/>
      <c r="C6" s="130"/>
      <c r="D6" s="130"/>
      <c r="E6" s="130"/>
      <c r="F6" s="130"/>
      <c r="G6" s="130"/>
      <c r="H6" s="130"/>
    </row>
    <row r="7" spans="1:9" ht="5.25" customHeight="1" x14ac:dyDescent="0.2">
      <c r="A7" s="4"/>
      <c r="B7" s="4"/>
      <c r="C7" s="4"/>
      <c r="D7" s="4"/>
      <c r="E7" s="4"/>
      <c r="F7" s="4"/>
      <c r="G7" s="4"/>
      <c r="H7" s="4"/>
      <c r="I7" s="4"/>
    </row>
    <row r="8" spans="1:9" x14ac:dyDescent="0.2">
      <c r="A8" s="5" t="s">
        <v>7</v>
      </c>
    </row>
    <row r="9" spans="1:9" ht="41" customHeight="1" x14ac:dyDescent="0.2">
      <c r="A9" s="13"/>
      <c r="B9" s="92" t="s">
        <v>124</v>
      </c>
      <c r="C9" s="92"/>
      <c r="D9" s="92"/>
      <c r="E9" s="92"/>
      <c r="F9" s="92"/>
      <c r="G9" s="92"/>
      <c r="H9" s="92"/>
      <c r="I9" s="92"/>
    </row>
    <row r="10" spans="1:9" ht="7.5" customHeight="1" x14ac:dyDescent="0.2"/>
    <row r="11" spans="1:9" x14ac:dyDescent="0.2">
      <c r="A11" s="5" t="s">
        <v>8</v>
      </c>
    </row>
    <row r="12" spans="1:9" x14ac:dyDescent="0.2">
      <c r="B12" s="7" t="s">
        <v>9</v>
      </c>
      <c r="C12" s="10" t="s">
        <v>11</v>
      </c>
      <c r="D12" s="10" t="s">
        <v>12</v>
      </c>
      <c r="E12" s="10" t="s">
        <v>13</v>
      </c>
      <c r="F12" s="10" t="s">
        <v>14</v>
      </c>
      <c r="G12" s="10" t="s">
        <v>15</v>
      </c>
      <c r="H12" s="10" t="s">
        <v>16</v>
      </c>
      <c r="I12" s="10" t="s">
        <v>17</v>
      </c>
    </row>
    <row r="13" spans="1:9" x14ac:dyDescent="0.2">
      <c r="B13" s="7" t="s">
        <v>10</v>
      </c>
      <c r="C13" s="9">
        <v>8</v>
      </c>
      <c r="D13" s="9">
        <v>8</v>
      </c>
      <c r="E13" s="9">
        <v>8</v>
      </c>
      <c r="F13" s="9">
        <v>8</v>
      </c>
      <c r="G13" s="9">
        <v>8</v>
      </c>
      <c r="H13" s="9"/>
      <c r="I13" s="9"/>
    </row>
    <row r="14" spans="1:9" ht="7.5" customHeight="1" x14ac:dyDescent="0.2">
      <c r="B14" s="2"/>
    </row>
    <row r="15" spans="1:9" x14ac:dyDescent="0.2">
      <c r="A15" s="5" t="s">
        <v>21</v>
      </c>
      <c r="B15" s="2"/>
    </row>
    <row r="16" spans="1:9" ht="33" customHeight="1" x14ac:dyDescent="0.2">
      <c r="A16" s="92" t="s">
        <v>22</v>
      </c>
      <c r="B16" s="92"/>
      <c r="C16" s="92"/>
      <c r="D16" s="92"/>
      <c r="E16" s="92"/>
      <c r="F16" s="92"/>
      <c r="G16" s="92"/>
      <c r="H16" s="92"/>
      <c r="I16" s="92"/>
    </row>
    <row r="17" spans="1:9" x14ac:dyDescent="0.2">
      <c r="A17" s="13"/>
      <c r="B17" s="92"/>
      <c r="C17" s="92"/>
      <c r="D17" s="92"/>
      <c r="E17" s="92"/>
      <c r="F17" s="92"/>
      <c r="G17" s="92"/>
      <c r="H17" s="92"/>
      <c r="I17" s="92"/>
    </row>
    <row r="18" spans="1:9" ht="7.5" customHeight="1" x14ac:dyDescent="0.2">
      <c r="A18" s="3"/>
      <c r="B18" s="3"/>
      <c r="C18" s="3"/>
      <c r="D18" s="3"/>
      <c r="E18" s="3"/>
      <c r="F18" s="3"/>
      <c r="G18" s="3"/>
      <c r="H18" s="3"/>
    </row>
    <row r="19" spans="1:9" x14ac:dyDescent="0.2">
      <c r="A19" s="6" t="s">
        <v>23</v>
      </c>
      <c r="B19" s="3"/>
      <c r="C19" s="3"/>
      <c r="D19" s="3"/>
      <c r="E19" s="3"/>
      <c r="F19" s="3"/>
      <c r="G19" s="3"/>
      <c r="H19" s="3"/>
    </row>
    <row r="20" spans="1:9" x14ac:dyDescent="0.2">
      <c r="A20" s="13"/>
      <c r="B20" s="92"/>
      <c r="C20" s="92"/>
      <c r="D20" s="92"/>
      <c r="E20" s="92"/>
      <c r="F20" s="92"/>
      <c r="G20" s="92"/>
      <c r="H20" s="92"/>
      <c r="I20" s="92"/>
    </row>
    <row r="21" spans="1:9" ht="7.5" customHeight="1" x14ac:dyDescent="0.2">
      <c r="B21" s="2"/>
    </row>
    <row r="22" spans="1:9" x14ac:dyDescent="0.2">
      <c r="A22" s="5" t="s">
        <v>18</v>
      </c>
    </row>
    <row r="23" spans="1:9" x14ac:dyDescent="0.2">
      <c r="F23" s="101" t="s">
        <v>49</v>
      </c>
      <c r="G23" s="102"/>
      <c r="H23" s="98" t="s">
        <v>24</v>
      </c>
      <c r="I23" s="98"/>
    </row>
    <row r="24" spans="1:9" ht="16" thickBot="1" x14ac:dyDescent="0.25">
      <c r="B24" s="100" t="s">
        <v>19</v>
      </c>
      <c r="C24" s="100"/>
      <c r="D24" s="100"/>
      <c r="E24" s="100"/>
      <c r="F24" s="12" t="s">
        <v>50</v>
      </c>
      <c r="G24" s="14" t="s">
        <v>51</v>
      </c>
      <c r="H24" s="12" t="s">
        <v>25</v>
      </c>
      <c r="I24" s="12" t="s">
        <v>26</v>
      </c>
    </row>
    <row r="25" spans="1:9" x14ac:dyDescent="0.2">
      <c r="B25" s="99" t="s">
        <v>79</v>
      </c>
      <c r="C25" s="99"/>
      <c r="D25" s="99"/>
      <c r="E25" s="99"/>
      <c r="F25" s="11">
        <v>1</v>
      </c>
      <c r="G25" s="11">
        <v>1</v>
      </c>
      <c r="H25" s="11"/>
      <c r="I25" s="23" t="s">
        <v>43</v>
      </c>
    </row>
    <row r="26" spans="1:9" x14ac:dyDescent="0.2">
      <c r="B26" s="97" t="s">
        <v>80</v>
      </c>
      <c r="C26" s="97"/>
      <c r="D26" s="97"/>
      <c r="E26" s="97"/>
      <c r="F26" s="9">
        <v>1</v>
      </c>
      <c r="G26" s="9">
        <v>0.5</v>
      </c>
      <c r="H26" s="9"/>
      <c r="I26" s="24" t="s">
        <v>43</v>
      </c>
    </row>
    <row r="27" spans="1:9" x14ac:dyDescent="0.2">
      <c r="B27" s="97" t="s">
        <v>81</v>
      </c>
      <c r="C27" s="97"/>
      <c r="D27" s="97"/>
      <c r="E27" s="97"/>
      <c r="F27" s="9">
        <v>1</v>
      </c>
      <c r="G27" s="9">
        <v>0.75</v>
      </c>
      <c r="H27" s="9"/>
      <c r="I27" s="24" t="s">
        <v>43</v>
      </c>
    </row>
    <row r="28" spans="1:9" x14ac:dyDescent="0.2">
      <c r="B28" s="97" t="s">
        <v>82</v>
      </c>
      <c r="C28" s="97"/>
      <c r="D28" s="97"/>
      <c r="E28" s="97"/>
      <c r="F28" s="9">
        <v>1</v>
      </c>
      <c r="G28" s="9">
        <v>0.25</v>
      </c>
      <c r="H28" s="9"/>
      <c r="I28" s="24" t="s">
        <v>43</v>
      </c>
    </row>
    <row r="29" spans="1:9" x14ac:dyDescent="0.2">
      <c r="G29" s="1">
        <f>SUM(G25:G28)</f>
        <v>2.5</v>
      </c>
    </row>
    <row r="30" spans="1:9" x14ac:dyDescent="0.2">
      <c r="A30" s="5" t="s">
        <v>78</v>
      </c>
    </row>
    <row r="31" spans="1:9" x14ac:dyDescent="0.2">
      <c r="F31" s="101" t="s">
        <v>49</v>
      </c>
      <c r="G31" s="102"/>
      <c r="H31" s="98" t="s">
        <v>24</v>
      </c>
      <c r="I31" s="98"/>
    </row>
    <row r="32" spans="1:9" ht="16" thickBot="1" x14ac:dyDescent="0.25">
      <c r="B32" s="100" t="s">
        <v>19</v>
      </c>
      <c r="C32" s="100"/>
      <c r="D32" s="100"/>
      <c r="E32" s="100"/>
      <c r="F32" s="12" t="s">
        <v>50</v>
      </c>
      <c r="G32" s="14" t="s">
        <v>51</v>
      </c>
      <c r="H32" s="12" t="s">
        <v>25</v>
      </c>
      <c r="I32" s="12" t="s">
        <v>26</v>
      </c>
    </row>
    <row r="33" spans="1:9" x14ac:dyDescent="0.2">
      <c r="B33" s="99" t="s">
        <v>83</v>
      </c>
      <c r="C33" s="99"/>
      <c r="D33" s="99"/>
      <c r="E33" s="99"/>
      <c r="F33" s="11">
        <v>1</v>
      </c>
      <c r="G33" s="11">
        <v>1</v>
      </c>
      <c r="H33" s="23" t="s">
        <v>43</v>
      </c>
      <c r="I33" s="23"/>
    </row>
    <row r="34" spans="1:9" x14ac:dyDescent="0.2">
      <c r="B34" s="97" t="s">
        <v>84</v>
      </c>
      <c r="C34" s="97"/>
      <c r="D34" s="97"/>
      <c r="E34" s="97"/>
      <c r="F34" s="9">
        <v>1</v>
      </c>
      <c r="G34" s="9">
        <v>1</v>
      </c>
      <c r="H34" s="24"/>
      <c r="I34" s="24" t="s">
        <v>43</v>
      </c>
    </row>
    <row r="35" spans="1:9" x14ac:dyDescent="0.2">
      <c r="B35" s="99" t="s">
        <v>79</v>
      </c>
      <c r="C35" s="99"/>
      <c r="D35" s="99"/>
      <c r="E35" s="99"/>
      <c r="F35" s="9">
        <v>1</v>
      </c>
      <c r="G35" s="9">
        <v>1</v>
      </c>
      <c r="H35" s="24" t="s">
        <v>43</v>
      </c>
      <c r="I35" s="24"/>
    </row>
    <row r="36" spans="1:9" s="21" customFormat="1" x14ac:dyDescent="0.2">
      <c r="B36" s="97" t="s">
        <v>80</v>
      </c>
      <c r="C36" s="97"/>
      <c r="D36" s="97"/>
      <c r="E36" s="97"/>
      <c r="F36" s="9">
        <v>1</v>
      </c>
      <c r="G36" s="9">
        <v>1</v>
      </c>
      <c r="H36" s="24"/>
      <c r="I36" s="24" t="s">
        <v>43</v>
      </c>
    </row>
    <row r="37" spans="1:9" x14ac:dyDescent="0.2">
      <c r="B37" s="97" t="s">
        <v>81</v>
      </c>
      <c r="C37" s="97"/>
      <c r="D37" s="97"/>
      <c r="E37" s="97"/>
      <c r="F37" s="9">
        <v>1</v>
      </c>
      <c r="G37" s="9">
        <v>0.75</v>
      </c>
      <c r="H37" s="24"/>
      <c r="I37" s="24" t="s">
        <v>43</v>
      </c>
    </row>
    <row r="38" spans="1:9" x14ac:dyDescent="0.2">
      <c r="B38" s="97" t="s">
        <v>82</v>
      </c>
      <c r="C38" s="97"/>
      <c r="D38" s="97"/>
      <c r="E38" s="97"/>
      <c r="F38" s="9">
        <v>1</v>
      </c>
      <c r="G38" s="9">
        <v>0.25</v>
      </c>
      <c r="H38" s="24"/>
      <c r="I38" s="24" t="s">
        <v>43</v>
      </c>
    </row>
    <row r="39" spans="1:9" x14ac:dyDescent="0.2">
      <c r="G39" s="1">
        <f>SUM(G33:G38)</f>
        <v>5</v>
      </c>
    </row>
    <row r="40" spans="1:9" s="15" customFormat="1" x14ac:dyDescent="0.2">
      <c r="A40" s="5" t="s">
        <v>27</v>
      </c>
    </row>
    <row r="41" spans="1:9" s="15" customFormat="1" ht="82" customHeight="1" x14ac:dyDescent="0.2">
      <c r="A41" s="16"/>
      <c r="B41" s="127" t="s">
        <v>125</v>
      </c>
      <c r="C41" s="127"/>
      <c r="D41" s="127"/>
      <c r="E41" s="127"/>
      <c r="F41" s="127"/>
      <c r="G41" s="127"/>
      <c r="H41" s="127"/>
      <c r="I41" s="127"/>
    </row>
    <row r="42" spans="1:9" s="15" customFormat="1" ht="7.5" customHeight="1" x14ac:dyDescent="0.2">
      <c r="A42" s="16"/>
      <c r="B42" s="16"/>
      <c r="C42" s="16"/>
      <c r="D42" s="16"/>
      <c r="E42" s="16"/>
      <c r="F42" s="16"/>
      <c r="G42" s="16"/>
      <c r="H42" s="16"/>
      <c r="I42" s="16"/>
    </row>
    <row r="43" spans="1:9" s="15" customFormat="1" x14ac:dyDescent="0.2">
      <c r="A43" s="93" t="s">
        <v>29</v>
      </c>
      <c r="B43" s="93"/>
      <c r="C43" s="93"/>
      <c r="D43" s="93"/>
      <c r="E43" s="93"/>
      <c r="F43" s="93"/>
      <c r="G43" s="93"/>
      <c r="H43" s="93"/>
      <c r="I43" s="93"/>
    </row>
    <row r="44" spans="1:9" s="15" customFormat="1" ht="41" customHeight="1" x14ac:dyDescent="0.2">
      <c r="A44" s="17"/>
      <c r="B44" s="128" t="s">
        <v>126</v>
      </c>
      <c r="C44" s="129"/>
      <c r="D44" s="129"/>
      <c r="E44" s="129"/>
      <c r="F44" s="129"/>
      <c r="G44" s="129"/>
      <c r="H44" s="129"/>
      <c r="I44" s="129"/>
    </row>
    <row r="45" spans="1:9" s="15" customFormat="1" ht="7.5" customHeight="1" x14ac:dyDescent="0.2">
      <c r="A45" s="17"/>
      <c r="B45" s="17"/>
      <c r="C45" s="17"/>
      <c r="D45" s="17"/>
      <c r="E45" s="17"/>
      <c r="F45" s="17"/>
      <c r="G45" s="17"/>
      <c r="H45" s="17"/>
      <c r="I45" s="17"/>
    </row>
    <row r="46" spans="1:9" s="15" customFormat="1" x14ac:dyDescent="0.2">
      <c r="A46" s="93" t="s">
        <v>30</v>
      </c>
      <c r="B46" s="93"/>
      <c r="C46" s="93"/>
      <c r="D46" s="93"/>
      <c r="E46" s="93"/>
      <c r="F46" s="93"/>
      <c r="G46" s="93"/>
      <c r="H46" s="93"/>
      <c r="I46" s="93"/>
    </row>
    <row r="47" spans="1:9" s="15" customFormat="1" ht="29.25" customHeight="1" x14ac:dyDescent="0.2">
      <c r="A47" s="125" t="s">
        <v>31</v>
      </c>
      <c r="B47" s="125"/>
      <c r="C47" s="125"/>
      <c r="D47" s="125"/>
      <c r="E47" s="125"/>
      <c r="F47" s="125"/>
      <c r="G47" s="125"/>
      <c r="H47" s="125"/>
      <c r="I47" s="125"/>
    </row>
    <row r="48" spans="1:9" s="15" customFormat="1" x14ac:dyDescent="0.2">
      <c r="A48" s="18"/>
      <c r="B48" s="126"/>
      <c r="C48" s="126"/>
      <c r="D48" s="126"/>
      <c r="E48" s="126"/>
      <c r="F48" s="126"/>
      <c r="G48" s="126"/>
      <c r="H48" s="126"/>
      <c r="I48" s="126"/>
    </row>
    <row r="49" spans="1:9" s="15" customFormat="1" ht="7.5" customHeight="1" x14ac:dyDescent="0.2">
      <c r="A49" s="18"/>
      <c r="B49" s="18"/>
      <c r="C49" s="18"/>
      <c r="D49" s="18"/>
      <c r="E49" s="18"/>
      <c r="F49" s="18"/>
      <c r="G49" s="18"/>
      <c r="H49" s="18"/>
      <c r="I49" s="18"/>
    </row>
    <row r="50" spans="1:9" s="15" customFormat="1" ht="7.5" customHeight="1" x14ac:dyDescent="0.2">
      <c r="A50" s="18"/>
      <c r="B50" s="18"/>
      <c r="C50" s="18"/>
      <c r="D50" s="18"/>
      <c r="E50" s="18"/>
      <c r="F50" s="18"/>
      <c r="G50" s="18"/>
      <c r="H50" s="18"/>
      <c r="I50" s="18"/>
    </row>
    <row r="51" spans="1:9" s="15" customFormat="1" ht="10.5" customHeight="1" x14ac:dyDescent="0.2">
      <c r="A51" s="19"/>
      <c r="B51" s="19"/>
      <c r="C51" s="19"/>
      <c r="D51" s="19"/>
      <c r="E51" s="19"/>
      <c r="F51" s="19"/>
      <c r="G51" s="19"/>
      <c r="H51" s="19"/>
      <c r="I51" s="19"/>
    </row>
  </sheetData>
  <mergeCells count="33">
    <mergeCell ref="B38:E38"/>
    <mergeCell ref="H31:I31"/>
    <mergeCell ref="B32:E32"/>
    <mergeCell ref="B33:E33"/>
    <mergeCell ref="B34:E34"/>
    <mergeCell ref="B35:E35"/>
    <mergeCell ref="B37:E37"/>
    <mergeCell ref="F31:G31"/>
    <mergeCell ref="B36:E36"/>
    <mergeCell ref="B24:E24"/>
    <mergeCell ref="B25:E25"/>
    <mergeCell ref="B26:E26"/>
    <mergeCell ref="B27:E27"/>
    <mergeCell ref="B28:E28"/>
    <mergeCell ref="H23:I23"/>
    <mergeCell ref="B2:H2"/>
    <mergeCell ref="C3:H3"/>
    <mergeCell ref="B4:E4"/>
    <mergeCell ref="G4:I4"/>
    <mergeCell ref="C5:E5"/>
    <mergeCell ref="G5:I5"/>
    <mergeCell ref="B6:H6"/>
    <mergeCell ref="B9:I9"/>
    <mergeCell ref="A16:I16"/>
    <mergeCell ref="B17:I17"/>
    <mergeCell ref="B20:I20"/>
    <mergeCell ref="F23:G23"/>
    <mergeCell ref="A47:I47"/>
    <mergeCell ref="B48:I48"/>
    <mergeCell ref="B41:I41"/>
    <mergeCell ref="A43:I43"/>
    <mergeCell ref="B44:I44"/>
    <mergeCell ref="A46:I46"/>
  </mergeCells>
  <phoneticPr fontId="6" type="noConversion"/>
  <pageMargins left="0.7" right="0.45" top="0.75" bottom="0.75" header="0.3" footer="0.3"/>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tabSelected="1" zoomScale="150" zoomScaleNormal="150" workbookViewId="0">
      <selection activeCell="J22" sqref="J22"/>
    </sheetView>
  </sheetViews>
  <sheetFormatPr baseColWidth="10" defaultColWidth="8.83203125" defaultRowHeight="15" x14ac:dyDescent="0.2"/>
  <cols>
    <col min="1" max="1" width="6" style="21" customWidth="1"/>
    <col min="2" max="2" width="7.33203125" style="21" customWidth="1"/>
    <col min="3" max="3" width="9.1640625" style="21" customWidth="1"/>
    <col min="4" max="5" width="8.83203125" style="21"/>
    <col min="6" max="6" width="7.6640625" style="21" customWidth="1"/>
    <col min="7" max="9" width="7.6640625" style="31" customWidth="1"/>
    <col min="10" max="10" width="43.83203125" style="21" customWidth="1"/>
    <col min="11" max="16384" width="8.83203125" style="21"/>
  </cols>
  <sheetData>
    <row r="1" spans="1:10" ht="10.5" customHeight="1" x14ac:dyDescent="0.2">
      <c r="A1" s="4"/>
      <c r="B1" s="4"/>
      <c r="C1" s="4"/>
      <c r="D1" s="4"/>
      <c r="E1" s="4"/>
      <c r="F1" s="4"/>
      <c r="G1" s="4"/>
      <c r="H1" s="4"/>
      <c r="I1" s="109"/>
      <c r="J1" s="109"/>
    </row>
    <row r="2" spans="1:10" x14ac:dyDescent="0.2">
      <c r="A2" s="5" t="s">
        <v>0</v>
      </c>
      <c r="B2" s="103" t="s">
        <v>32</v>
      </c>
      <c r="C2" s="103"/>
      <c r="D2" s="103"/>
      <c r="E2" s="103"/>
      <c r="F2" s="103"/>
      <c r="G2" s="103"/>
      <c r="H2" s="103"/>
    </row>
    <row r="3" spans="1:10" x14ac:dyDescent="0.2">
      <c r="A3" s="5" t="s">
        <v>1</v>
      </c>
      <c r="C3" s="104" t="s">
        <v>76</v>
      </c>
      <c r="D3" s="103"/>
      <c r="E3" s="103"/>
      <c r="F3" s="103"/>
      <c r="G3" s="103"/>
      <c r="H3" s="103"/>
    </row>
    <row r="4" spans="1:10" x14ac:dyDescent="0.2">
      <c r="A4" s="5" t="s">
        <v>2</v>
      </c>
      <c r="B4" s="106" t="s">
        <v>33</v>
      </c>
      <c r="C4" s="106"/>
      <c r="D4" s="106"/>
      <c r="E4" s="106"/>
      <c r="F4" s="5" t="s">
        <v>3</v>
      </c>
      <c r="G4" s="134" t="s">
        <v>39</v>
      </c>
      <c r="H4" s="134"/>
      <c r="I4" s="134"/>
    </row>
    <row r="5" spans="1:10" x14ac:dyDescent="0.2">
      <c r="B5" s="5" t="s">
        <v>4</v>
      </c>
      <c r="C5" s="105" t="s">
        <v>38</v>
      </c>
      <c r="D5" s="106"/>
      <c r="E5" s="106"/>
      <c r="F5" s="5" t="s">
        <v>5</v>
      </c>
      <c r="G5" s="134" t="s">
        <v>40</v>
      </c>
      <c r="H5" s="134"/>
      <c r="I5" s="134"/>
    </row>
    <row r="6" spans="1:10" x14ac:dyDescent="0.2">
      <c r="A6" s="5" t="s">
        <v>6</v>
      </c>
      <c r="B6" s="107">
        <v>42975</v>
      </c>
      <c r="C6" s="108"/>
      <c r="D6" s="108"/>
      <c r="E6" s="108"/>
      <c r="F6" s="108"/>
      <c r="G6" s="108"/>
      <c r="H6" s="108"/>
    </row>
    <row r="7" spans="1:10" ht="5.25" customHeight="1" x14ac:dyDescent="0.2">
      <c r="A7" s="4"/>
      <c r="B7" s="4"/>
      <c r="C7" s="4"/>
      <c r="D7" s="4"/>
      <c r="E7" s="4"/>
      <c r="F7" s="4"/>
      <c r="G7" s="4"/>
      <c r="H7" s="4"/>
      <c r="I7" s="109"/>
      <c r="J7" s="109"/>
    </row>
    <row r="8" spans="1:10" s="31" customFormat="1" ht="21" customHeight="1" x14ac:dyDescent="0.2">
      <c r="D8" s="111" t="s">
        <v>60</v>
      </c>
      <c r="E8" s="111"/>
      <c r="F8" s="111"/>
      <c r="G8" s="131" t="s">
        <v>61</v>
      </c>
      <c r="H8" s="132"/>
      <c r="I8" s="133"/>
    </row>
    <row r="9" spans="1:10" ht="16" thickBot="1" x14ac:dyDescent="0.25">
      <c r="A9" s="120" t="s">
        <v>59</v>
      </c>
      <c r="B9" s="120"/>
      <c r="C9" s="120"/>
      <c r="D9" s="30" t="s">
        <v>58</v>
      </c>
      <c r="E9" s="30" t="s">
        <v>50</v>
      </c>
      <c r="F9" s="32" t="s">
        <v>57</v>
      </c>
      <c r="G9" s="74" t="s">
        <v>58</v>
      </c>
      <c r="H9" s="74" t="s">
        <v>50</v>
      </c>
      <c r="I9" s="79" t="s">
        <v>57</v>
      </c>
      <c r="J9" s="29" t="s">
        <v>74</v>
      </c>
    </row>
    <row r="10" spans="1:10" x14ac:dyDescent="0.2">
      <c r="A10" s="25" t="s">
        <v>85</v>
      </c>
      <c r="B10" s="25"/>
      <c r="C10" s="25"/>
      <c r="D10" s="25"/>
      <c r="E10" s="34"/>
      <c r="F10" s="39"/>
      <c r="G10" s="80">
        <v>120</v>
      </c>
      <c r="H10" s="80">
        <v>1</v>
      </c>
      <c r="I10" s="81">
        <f t="shared" ref="I10:I14" si="0">G10*H10</f>
        <v>120</v>
      </c>
      <c r="J10" s="9" t="s">
        <v>89</v>
      </c>
    </row>
    <row r="11" spans="1:10" x14ac:dyDescent="0.2">
      <c r="A11" s="25" t="s">
        <v>87</v>
      </c>
      <c r="B11" s="25"/>
      <c r="C11" s="25"/>
      <c r="D11" s="25"/>
      <c r="E11" s="34"/>
      <c r="F11" s="38"/>
      <c r="G11" s="82">
        <v>100</v>
      </c>
      <c r="H11" s="82">
        <v>1</v>
      </c>
      <c r="I11" s="76">
        <f t="shared" si="0"/>
        <v>100</v>
      </c>
      <c r="J11" s="9" t="s">
        <v>89</v>
      </c>
    </row>
    <row r="12" spans="1:10" x14ac:dyDescent="0.2">
      <c r="A12" s="26" t="s">
        <v>80</v>
      </c>
      <c r="B12" s="26"/>
      <c r="C12" s="26"/>
      <c r="D12" s="26"/>
      <c r="E12" s="34"/>
      <c r="F12" s="38"/>
      <c r="G12" s="82">
        <v>60</v>
      </c>
      <c r="H12" s="82">
        <v>1</v>
      </c>
      <c r="I12" s="76">
        <f t="shared" si="0"/>
        <v>60</v>
      </c>
      <c r="J12" s="9" t="s">
        <v>90</v>
      </c>
    </row>
    <row r="13" spans="1:10" x14ac:dyDescent="0.2">
      <c r="A13" s="26" t="s">
        <v>88</v>
      </c>
      <c r="B13" s="26"/>
      <c r="C13" s="26"/>
      <c r="D13" s="26"/>
      <c r="E13" s="34"/>
      <c r="F13" s="38"/>
      <c r="G13" s="82">
        <v>60</v>
      </c>
      <c r="H13" s="82">
        <v>1</v>
      </c>
      <c r="I13" s="76">
        <f t="shared" si="0"/>
        <v>60</v>
      </c>
      <c r="J13" s="9" t="s">
        <v>90</v>
      </c>
    </row>
    <row r="14" spans="1:10" x14ac:dyDescent="0.2">
      <c r="A14" s="26" t="s">
        <v>82</v>
      </c>
      <c r="B14" s="26"/>
      <c r="C14" s="26"/>
      <c r="D14" s="26"/>
      <c r="E14" s="34"/>
      <c r="F14" s="38"/>
      <c r="G14" s="82">
        <v>60</v>
      </c>
      <c r="H14" s="82">
        <v>1</v>
      </c>
      <c r="I14" s="76">
        <f t="shared" si="0"/>
        <v>60</v>
      </c>
      <c r="J14" s="9" t="s">
        <v>90</v>
      </c>
    </row>
    <row r="15" spans="1:10" x14ac:dyDescent="0.2">
      <c r="A15" s="26" t="s">
        <v>86</v>
      </c>
      <c r="B15" s="26"/>
      <c r="C15" s="26"/>
      <c r="D15" s="26"/>
      <c r="E15" s="34"/>
      <c r="F15" s="38"/>
      <c r="G15" s="82">
        <v>60</v>
      </c>
      <c r="H15" s="82">
        <v>1</v>
      </c>
      <c r="I15" s="76">
        <f>G15*H15</f>
        <v>60</v>
      </c>
      <c r="J15" s="9" t="s">
        <v>90</v>
      </c>
    </row>
    <row r="16" spans="1:10" x14ac:dyDescent="0.2">
      <c r="A16" s="118" t="s">
        <v>100</v>
      </c>
      <c r="B16" s="118"/>
      <c r="C16" s="119"/>
      <c r="D16" s="34"/>
      <c r="E16" s="34"/>
      <c r="F16" s="34"/>
      <c r="G16" s="82"/>
      <c r="H16" s="82"/>
      <c r="I16" s="82"/>
      <c r="J16" s="9" t="s">
        <v>105</v>
      </c>
    </row>
    <row r="17" spans="1:10" x14ac:dyDescent="0.2">
      <c r="A17" s="118" t="s">
        <v>101</v>
      </c>
      <c r="B17" s="118"/>
      <c r="C17" s="119"/>
      <c r="D17" s="34"/>
      <c r="E17" s="34"/>
      <c r="F17" s="34"/>
      <c r="G17" s="82"/>
      <c r="H17" s="82"/>
      <c r="I17" s="82"/>
      <c r="J17" s="9" t="s">
        <v>105</v>
      </c>
    </row>
    <row r="18" spans="1:10" x14ac:dyDescent="0.2">
      <c r="A18" s="118" t="s">
        <v>106</v>
      </c>
      <c r="B18" s="118"/>
      <c r="C18" s="119"/>
      <c r="D18" s="34"/>
      <c r="E18" s="34"/>
      <c r="F18" s="34"/>
      <c r="G18" s="82">
        <v>1200</v>
      </c>
      <c r="H18" s="82">
        <v>1</v>
      </c>
      <c r="I18" s="76">
        <f>G18*H18</f>
        <v>1200</v>
      </c>
      <c r="J18" s="9" t="s">
        <v>169</v>
      </c>
    </row>
    <row r="19" spans="1:10" x14ac:dyDescent="0.2">
      <c r="A19" s="124" t="s">
        <v>127</v>
      </c>
      <c r="B19" s="124"/>
      <c r="C19" s="124"/>
      <c r="D19" s="35"/>
      <c r="E19" s="35"/>
      <c r="F19" s="35"/>
      <c r="G19" s="83"/>
      <c r="H19" s="83"/>
      <c r="I19" s="83"/>
      <c r="J19" s="9" t="s">
        <v>105</v>
      </c>
    </row>
    <row r="20" spans="1:10" ht="18" customHeight="1" x14ac:dyDescent="0.2">
      <c r="A20" s="123" t="s">
        <v>56</v>
      </c>
      <c r="B20" s="123"/>
      <c r="C20" s="22"/>
      <c r="D20" s="28"/>
      <c r="E20" s="28"/>
      <c r="F20" s="28">
        <f>SUM(F10:F19)</f>
        <v>0</v>
      </c>
      <c r="G20" s="84"/>
      <c r="H20" s="84"/>
      <c r="I20" s="85">
        <f>SUM(I10:I19)</f>
        <v>1660</v>
      </c>
    </row>
    <row r="21" spans="1:10" x14ac:dyDescent="0.2">
      <c r="A21" s="21" t="s">
        <v>128</v>
      </c>
      <c r="C21" s="27"/>
      <c r="I21" s="86">
        <f>I20*0.25</f>
        <v>415</v>
      </c>
    </row>
    <row r="22" spans="1:10" x14ac:dyDescent="0.2">
      <c r="A22" s="21" t="s">
        <v>55</v>
      </c>
      <c r="I22" s="86">
        <f>SUM(I20:I21)</f>
        <v>2075</v>
      </c>
    </row>
  </sheetData>
  <mergeCells count="17">
    <mergeCell ref="C5:E5"/>
    <mergeCell ref="G5:I5"/>
    <mergeCell ref="I1:J1"/>
    <mergeCell ref="B2:H2"/>
    <mergeCell ref="C3:H3"/>
    <mergeCell ref="B4:E4"/>
    <mergeCell ref="G4:I4"/>
    <mergeCell ref="B6:H6"/>
    <mergeCell ref="I7:J7"/>
    <mergeCell ref="D8:F8"/>
    <mergeCell ref="G8:I8"/>
    <mergeCell ref="A9:C9"/>
    <mergeCell ref="A20:B20"/>
    <mergeCell ref="A16:C16"/>
    <mergeCell ref="A17:C17"/>
    <mergeCell ref="A18:C18"/>
    <mergeCell ref="A19:C19"/>
  </mergeCells>
  <phoneticPr fontId="6" type="noConversion"/>
  <hyperlinks>
    <hyperlink ref="C5" r:id="rId1" xr:uid="{00000000-0004-0000-0300-000000000000}"/>
  </hyperlinks>
  <pageMargins left="0.7" right="0.7" top="0.75" bottom="0.75" header="0.3" footer="0.3"/>
  <pageSetup orientation="landscape" copies="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11" workbookViewId="0">
      <selection activeCell="G32" sqref="G32:G35"/>
    </sheetView>
  </sheetViews>
  <sheetFormatPr baseColWidth="10" defaultColWidth="8.83203125" defaultRowHeight="15" x14ac:dyDescent="0.2"/>
  <cols>
    <col min="1" max="1" width="8.33203125" style="1" customWidth="1"/>
    <col min="2" max="2" width="9.5" style="1" customWidth="1"/>
    <col min="3" max="4" width="10.83203125" style="1" customWidth="1"/>
    <col min="5" max="9" width="10.6640625" style="1" customWidth="1"/>
    <col min="10" max="16384" width="8.83203125" style="1"/>
  </cols>
  <sheetData>
    <row r="1" spans="1:9" ht="10.5" customHeight="1" x14ac:dyDescent="0.2">
      <c r="A1" s="4"/>
      <c r="B1" s="4"/>
      <c r="C1" s="4"/>
      <c r="D1" s="4"/>
      <c r="E1" s="4"/>
      <c r="F1" s="4"/>
      <c r="G1" s="4"/>
      <c r="H1" s="4"/>
      <c r="I1" s="4"/>
    </row>
    <row r="2" spans="1:9" x14ac:dyDescent="0.2">
      <c r="A2" s="5" t="s">
        <v>0</v>
      </c>
      <c r="B2" s="103" t="s">
        <v>32</v>
      </c>
      <c r="C2" s="103"/>
      <c r="D2" s="103"/>
      <c r="E2" s="103"/>
      <c r="F2" s="103"/>
      <c r="G2" s="103"/>
      <c r="H2" s="103"/>
    </row>
    <row r="3" spans="1:9" x14ac:dyDescent="0.2">
      <c r="A3" s="5" t="s">
        <v>1</v>
      </c>
      <c r="C3" s="103" t="s">
        <v>35</v>
      </c>
      <c r="D3" s="103"/>
      <c r="E3" s="103"/>
      <c r="F3" s="103"/>
      <c r="G3" s="103"/>
      <c r="H3" s="103"/>
    </row>
    <row r="4" spans="1:9" x14ac:dyDescent="0.2">
      <c r="A4" s="5" t="s">
        <v>2</v>
      </c>
      <c r="B4" s="106"/>
      <c r="C4" s="106"/>
      <c r="D4" s="106"/>
      <c r="E4" s="106"/>
      <c r="F4" s="5" t="s">
        <v>3</v>
      </c>
      <c r="G4" s="106"/>
      <c r="H4" s="106"/>
      <c r="I4" s="106"/>
    </row>
    <row r="5" spans="1:9" x14ac:dyDescent="0.2">
      <c r="B5" s="5" t="s">
        <v>4</v>
      </c>
      <c r="C5" s="106"/>
      <c r="D5" s="106"/>
      <c r="E5" s="106"/>
      <c r="F5" s="5" t="s">
        <v>5</v>
      </c>
      <c r="G5" s="106"/>
      <c r="H5" s="106"/>
      <c r="I5" s="106"/>
    </row>
    <row r="6" spans="1:9" x14ac:dyDescent="0.2">
      <c r="A6" s="5" t="s">
        <v>6</v>
      </c>
      <c r="B6" s="130"/>
      <c r="C6" s="130"/>
      <c r="D6" s="130"/>
      <c r="E6" s="130"/>
      <c r="F6" s="130"/>
      <c r="G6" s="130"/>
      <c r="H6" s="130"/>
    </row>
    <row r="7" spans="1:9" ht="5.25" customHeight="1" x14ac:dyDescent="0.2">
      <c r="A7" s="4"/>
      <c r="B7" s="4"/>
      <c r="C7" s="4"/>
      <c r="D7" s="4"/>
      <c r="E7" s="4"/>
      <c r="F7" s="4"/>
      <c r="G7" s="4"/>
      <c r="H7" s="4"/>
      <c r="I7" s="4"/>
    </row>
    <row r="8" spans="1:9" x14ac:dyDescent="0.2">
      <c r="A8" s="5" t="s">
        <v>7</v>
      </c>
    </row>
    <row r="9" spans="1:9" x14ac:dyDescent="0.2">
      <c r="A9" s="13"/>
      <c r="B9" s="92"/>
      <c r="C9" s="92"/>
      <c r="D9" s="92"/>
      <c r="E9" s="92"/>
      <c r="F9" s="92"/>
      <c r="G9" s="92"/>
      <c r="H9" s="92"/>
      <c r="I9" s="92"/>
    </row>
    <row r="10" spans="1:9" ht="7.5" customHeight="1" x14ac:dyDescent="0.2"/>
    <row r="11" spans="1:9" x14ac:dyDescent="0.2">
      <c r="A11" s="5" t="s">
        <v>8</v>
      </c>
    </row>
    <row r="12" spans="1:9" x14ac:dyDescent="0.2">
      <c r="B12" s="7" t="s">
        <v>9</v>
      </c>
      <c r="C12" s="10" t="s">
        <v>11</v>
      </c>
      <c r="D12" s="10" t="s">
        <v>12</v>
      </c>
      <c r="E12" s="10" t="s">
        <v>13</v>
      </c>
      <c r="F12" s="10" t="s">
        <v>14</v>
      </c>
      <c r="G12" s="10" t="s">
        <v>15</v>
      </c>
      <c r="H12" s="10" t="s">
        <v>16</v>
      </c>
      <c r="I12" s="10" t="s">
        <v>17</v>
      </c>
    </row>
    <row r="13" spans="1:9" x14ac:dyDescent="0.2">
      <c r="B13" s="7" t="s">
        <v>10</v>
      </c>
      <c r="C13" s="9">
        <v>8</v>
      </c>
      <c r="D13" s="9">
        <v>8</v>
      </c>
      <c r="E13" s="9">
        <v>8</v>
      </c>
      <c r="F13" s="9">
        <v>8</v>
      </c>
      <c r="G13" s="9">
        <v>8</v>
      </c>
      <c r="H13" s="9"/>
      <c r="I13" s="9"/>
    </row>
    <row r="14" spans="1:9" ht="7.5" customHeight="1" x14ac:dyDescent="0.2">
      <c r="B14" s="2"/>
    </row>
    <row r="15" spans="1:9" x14ac:dyDescent="0.2">
      <c r="A15" s="5" t="s">
        <v>21</v>
      </c>
      <c r="B15" s="2"/>
    </row>
    <row r="16" spans="1:9" x14ac:dyDescent="0.2">
      <c r="A16" s="13"/>
      <c r="B16" s="92" t="s">
        <v>129</v>
      </c>
      <c r="C16" s="92"/>
      <c r="D16" s="92"/>
      <c r="E16" s="92"/>
      <c r="F16" s="92"/>
      <c r="G16" s="92"/>
      <c r="H16" s="92"/>
      <c r="I16" s="92"/>
    </row>
    <row r="17" spans="1:9" ht="7.5" customHeight="1" x14ac:dyDescent="0.2">
      <c r="A17" s="3"/>
      <c r="B17" s="3"/>
      <c r="C17" s="3"/>
      <c r="D17" s="3"/>
      <c r="E17" s="3"/>
      <c r="F17" s="3"/>
      <c r="G17" s="3"/>
      <c r="H17" s="3"/>
    </row>
    <row r="18" spans="1:9" x14ac:dyDescent="0.2">
      <c r="A18" s="6" t="s">
        <v>23</v>
      </c>
      <c r="B18" s="3"/>
      <c r="C18" s="3"/>
      <c r="D18" s="3"/>
      <c r="E18" s="3"/>
      <c r="F18" s="3"/>
      <c r="G18" s="3"/>
      <c r="H18" s="3"/>
    </row>
    <row r="19" spans="1:9" x14ac:dyDescent="0.2">
      <c r="A19" s="13"/>
      <c r="B19" s="92" t="s">
        <v>130</v>
      </c>
      <c r="C19" s="92"/>
      <c r="D19" s="92"/>
      <c r="E19" s="92"/>
      <c r="F19" s="92"/>
      <c r="G19" s="92"/>
      <c r="H19" s="92"/>
      <c r="I19" s="92"/>
    </row>
    <row r="20" spans="1:9" ht="7.5" customHeight="1" x14ac:dyDescent="0.2">
      <c r="B20" s="2"/>
    </row>
    <row r="21" spans="1:9" x14ac:dyDescent="0.2">
      <c r="A21" s="5" t="s">
        <v>18</v>
      </c>
    </row>
    <row r="22" spans="1:9" x14ac:dyDescent="0.2">
      <c r="F22" s="101" t="s">
        <v>49</v>
      </c>
      <c r="G22" s="102"/>
      <c r="H22" s="98" t="s">
        <v>24</v>
      </c>
      <c r="I22" s="98"/>
    </row>
    <row r="23" spans="1:9" ht="16" thickBot="1" x14ac:dyDescent="0.25">
      <c r="B23" s="100" t="s">
        <v>19</v>
      </c>
      <c r="C23" s="100"/>
      <c r="D23" s="100"/>
      <c r="E23" s="100"/>
      <c r="F23" s="12" t="s">
        <v>50</v>
      </c>
      <c r="G23" s="14" t="s">
        <v>51</v>
      </c>
      <c r="H23" s="12" t="s">
        <v>25</v>
      </c>
      <c r="I23" s="12" t="s">
        <v>26</v>
      </c>
    </row>
    <row r="24" spans="1:9" x14ac:dyDescent="0.2">
      <c r="B24" s="99" t="s">
        <v>91</v>
      </c>
      <c r="C24" s="99"/>
      <c r="D24" s="99"/>
      <c r="E24" s="99"/>
      <c r="F24" s="11">
        <v>6</v>
      </c>
      <c r="G24" s="11">
        <v>5.5</v>
      </c>
      <c r="H24" s="23" t="s">
        <v>43</v>
      </c>
      <c r="I24" s="23"/>
    </row>
    <row r="25" spans="1:9" x14ac:dyDescent="0.2">
      <c r="B25" s="97" t="s">
        <v>92</v>
      </c>
      <c r="C25" s="97"/>
      <c r="D25" s="97"/>
      <c r="E25" s="97"/>
      <c r="F25" s="9">
        <v>5</v>
      </c>
      <c r="G25" s="9">
        <v>5</v>
      </c>
      <c r="H25" s="24"/>
      <c r="I25" s="24" t="s">
        <v>43</v>
      </c>
    </row>
    <row r="26" spans="1:9" x14ac:dyDescent="0.2">
      <c r="B26" s="97" t="s">
        <v>93</v>
      </c>
      <c r="C26" s="97"/>
      <c r="D26" s="97"/>
      <c r="E26" s="97"/>
      <c r="F26" s="9">
        <v>4</v>
      </c>
      <c r="G26" s="9">
        <v>4</v>
      </c>
      <c r="H26" s="24"/>
      <c r="I26" s="24" t="s">
        <v>43</v>
      </c>
    </row>
    <row r="27" spans="1:9" x14ac:dyDescent="0.2">
      <c r="B27" s="97"/>
      <c r="C27" s="97"/>
      <c r="D27" s="97"/>
      <c r="E27" s="97"/>
      <c r="F27" s="9"/>
      <c r="G27" s="9">
        <f>SUM(G24:G26)</f>
        <v>14.5</v>
      </c>
      <c r="H27" s="24"/>
      <c r="I27" s="24"/>
    </row>
    <row r="28" spans="1:9" ht="7.5" customHeight="1" x14ac:dyDescent="0.2"/>
    <row r="29" spans="1:9" x14ac:dyDescent="0.2">
      <c r="A29" s="5" t="s">
        <v>20</v>
      </c>
    </row>
    <row r="30" spans="1:9" x14ac:dyDescent="0.2">
      <c r="F30" s="101" t="s">
        <v>49</v>
      </c>
      <c r="G30" s="102"/>
      <c r="H30" s="98" t="s">
        <v>24</v>
      </c>
      <c r="I30" s="98"/>
    </row>
    <row r="31" spans="1:9" ht="16" thickBot="1" x14ac:dyDescent="0.25">
      <c r="B31" s="100" t="s">
        <v>19</v>
      </c>
      <c r="C31" s="100"/>
      <c r="D31" s="100"/>
      <c r="E31" s="100"/>
      <c r="F31" s="12" t="s">
        <v>50</v>
      </c>
      <c r="G31" s="14" t="s">
        <v>51</v>
      </c>
      <c r="H31" s="12" t="s">
        <v>25</v>
      </c>
      <c r="I31" s="12" t="s">
        <v>26</v>
      </c>
    </row>
    <row r="32" spans="1:9" x14ac:dyDescent="0.2">
      <c r="B32" s="99" t="s">
        <v>91</v>
      </c>
      <c r="C32" s="99"/>
      <c r="D32" s="99"/>
      <c r="E32" s="99"/>
      <c r="F32" s="11">
        <v>9</v>
      </c>
      <c r="G32" s="11">
        <v>9</v>
      </c>
      <c r="H32" s="23" t="s">
        <v>43</v>
      </c>
      <c r="I32" s="23"/>
    </row>
    <row r="33" spans="1:9" x14ac:dyDescent="0.2">
      <c r="B33" s="97" t="s">
        <v>92</v>
      </c>
      <c r="C33" s="97"/>
      <c r="D33" s="97"/>
      <c r="E33" s="97"/>
      <c r="F33" s="9">
        <v>11</v>
      </c>
      <c r="G33" s="9">
        <v>11</v>
      </c>
      <c r="H33" s="24"/>
      <c r="I33" s="24" t="s">
        <v>43</v>
      </c>
    </row>
    <row r="34" spans="1:9" x14ac:dyDescent="0.2">
      <c r="B34" s="97" t="s">
        <v>93</v>
      </c>
      <c r="C34" s="97"/>
      <c r="D34" s="97"/>
      <c r="E34" s="97"/>
      <c r="F34" s="9">
        <v>6</v>
      </c>
      <c r="G34" s="9">
        <v>6</v>
      </c>
      <c r="H34" s="24"/>
      <c r="I34" s="24" t="s">
        <v>43</v>
      </c>
    </row>
    <row r="35" spans="1:9" x14ac:dyDescent="0.2">
      <c r="G35" s="1">
        <f>SUM(G32:G34)</f>
        <v>26</v>
      </c>
    </row>
    <row r="36" spans="1:9" x14ac:dyDescent="0.2">
      <c r="A36" s="5" t="s">
        <v>27</v>
      </c>
    </row>
    <row r="37" spans="1:9" ht="71" customHeight="1" x14ac:dyDescent="0.2">
      <c r="A37" s="16"/>
      <c r="B37" s="127" t="s">
        <v>131</v>
      </c>
      <c r="C37" s="127"/>
      <c r="D37" s="127"/>
      <c r="E37" s="127"/>
      <c r="F37" s="127"/>
      <c r="G37" s="127"/>
      <c r="H37" s="127"/>
      <c r="I37" s="127"/>
    </row>
    <row r="38" spans="1:9" ht="7.5" customHeight="1" x14ac:dyDescent="0.2">
      <c r="A38" s="16"/>
      <c r="B38" s="16"/>
      <c r="C38" s="16"/>
      <c r="D38" s="16"/>
      <c r="E38" s="16"/>
      <c r="F38" s="16"/>
      <c r="G38" s="16"/>
      <c r="H38" s="16"/>
      <c r="I38" s="16"/>
    </row>
    <row r="39" spans="1:9" x14ac:dyDescent="0.2">
      <c r="A39" s="93" t="s">
        <v>29</v>
      </c>
      <c r="B39" s="93"/>
      <c r="C39" s="93"/>
      <c r="D39" s="93"/>
      <c r="E39" s="93"/>
      <c r="F39" s="93"/>
      <c r="G39" s="93"/>
      <c r="H39" s="93"/>
      <c r="I39" s="93"/>
    </row>
    <row r="40" spans="1:9" ht="47" customHeight="1" x14ac:dyDescent="0.2">
      <c r="A40" s="17"/>
      <c r="B40" s="128" t="s">
        <v>132</v>
      </c>
      <c r="C40" s="129"/>
      <c r="D40" s="129"/>
      <c r="E40" s="129"/>
      <c r="F40" s="129"/>
      <c r="G40" s="129"/>
      <c r="H40" s="129"/>
      <c r="I40" s="129"/>
    </row>
    <row r="41" spans="1:9" ht="7.5" customHeight="1" x14ac:dyDescent="0.2">
      <c r="A41" s="17"/>
      <c r="B41" s="17"/>
      <c r="C41" s="17"/>
      <c r="D41" s="17"/>
      <c r="E41" s="17"/>
      <c r="F41" s="17"/>
      <c r="G41" s="17"/>
      <c r="H41" s="17"/>
      <c r="I41" s="17"/>
    </row>
    <row r="42" spans="1:9" x14ac:dyDescent="0.2">
      <c r="A42" s="93" t="s">
        <v>30</v>
      </c>
      <c r="B42" s="93"/>
      <c r="C42" s="93"/>
      <c r="D42" s="93"/>
      <c r="E42" s="93"/>
      <c r="F42" s="93"/>
      <c r="G42" s="93"/>
      <c r="H42" s="93"/>
      <c r="I42" s="93"/>
    </row>
    <row r="43" spans="1:9" ht="29.25" customHeight="1" x14ac:dyDescent="0.2">
      <c r="A43" s="125" t="s">
        <v>31</v>
      </c>
      <c r="B43" s="125"/>
      <c r="C43" s="125"/>
      <c r="D43" s="125"/>
      <c r="E43" s="125"/>
      <c r="F43" s="125"/>
      <c r="G43" s="125"/>
      <c r="H43" s="125"/>
      <c r="I43" s="125"/>
    </row>
    <row r="44" spans="1:9" x14ac:dyDescent="0.2">
      <c r="A44" s="18"/>
      <c r="B44" s="126"/>
      <c r="C44" s="126"/>
      <c r="D44" s="126"/>
      <c r="E44" s="126"/>
      <c r="F44" s="126"/>
      <c r="G44" s="126"/>
      <c r="H44" s="126"/>
      <c r="I44" s="126"/>
    </row>
    <row r="45" spans="1:9" ht="7.5" customHeight="1" x14ac:dyDescent="0.2">
      <c r="A45" s="18"/>
      <c r="B45" s="18"/>
      <c r="C45" s="18"/>
      <c r="D45" s="18"/>
      <c r="E45" s="18"/>
      <c r="F45" s="18"/>
      <c r="G45" s="18"/>
      <c r="H45" s="18"/>
      <c r="I45" s="18"/>
    </row>
    <row r="46" spans="1:9" ht="7.5" customHeight="1" x14ac:dyDescent="0.2"/>
    <row r="47" spans="1:9" ht="10.5" customHeight="1" x14ac:dyDescent="0.2">
      <c r="A47" s="4"/>
      <c r="B47" s="4"/>
      <c r="C47" s="4"/>
      <c r="D47" s="4"/>
      <c r="E47" s="4"/>
      <c r="F47" s="4"/>
      <c r="G47" s="4"/>
      <c r="H47" s="4"/>
      <c r="I47" s="4"/>
    </row>
    <row r="53" ht="23.25" customHeight="1" x14ac:dyDescent="0.2"/>
  </sheetData>
  <mergeCells count="29">
    <mergeCell ref="B40:I40"/>
    <mergeCell ref="A42:I42"/>
    <mergeCell ref="A43:I43"/>
    <mergeCell ref="B44:I44"/>
    <mergeCell ref="B37:I37"/>
    <mergeCell ref="A39:I39"/>
    <mergeCell ref="H30:I30"/>
    <mergeCell ref="B31:E31"/>
    <mergeCell ref="B32:E32"/>
    <mergeCell ref="B33:E33"/>
    <mergeCell ref="B34:E34"/>
    <mergeCell ref="F30:G30"/>
    <mergeCell ref="B23:E23"/>
    <mergeCell ref="B24:E24"/>
    <mergeCell ref="B25:E25"/>
    <mergeCell ref="B26:E26"/>
    <mergeCell ref="B27:E27"/>
    <mergeCell ref="H22:I22"/>
    <mergeCell ref="B2:H2"/>
    <mergeCell ref="C3:H3"/>
    <mergeCell ref="B4:E4"/>
    <mergeCell ref="G4:I4"/>
    <mergeCell ref="C5:E5"/>
    <mergeCell ref="G5:I5"/>
    <mergeCell ref="B6:H6"/>
    <mergeCell ref="B9:I9"/>
    <mergeCell ref="B16:I16"/>
    <mergeCell ref="B19:I19"/>
    <mergeCell ref="F22:G22"/>
  </mergeCells>
  <phoneticPr fontId="6" type="noConversion"/>
  <pageMargins left="0.7" right="0.45" top="0.75" bottom="0.75" header="0.3" footer="0.3"/>
  <pageSetup scale="9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4"/>
  <sheetViews>
    <sheetView topLeftCell="A2" zoomScale="150" zoomScaleNormal="150" workbookViewId="0">
      <selection activeCell="J10" sqref="J10"/>
    </sheetView>
  </sheetViews>
  <sheetFormatPr baseColWidth="10" defaultColWidth="8.83203125" defaultRowHeight="15" x14ac:dyDescent="0.2"/>
  <cols>
    <col min="1" max="1" width="6" style="21" customWidth="1"/>
    <col min="2" max="2" width="7.33203125" style="21" customWidth="1"/>
    <col min="3" max="3" width="7.6640625" style="21" customWidth="1"/>
    <col min="4" max="5" width="8.83203125" style="21"/>
    <col min="6" max="6" width="7.6640625" style="21" customWidth="1"/>
    <col min="7" max="9" width="7.6640625" style="31" customWidth="1"/>
    <col min="10" max="10" width="43.83203125" style="21" customWidth="1"/>
    <col min="11" max="16384" width="8.83203125" style="21"/>
  </cols>
  <sheetData>
    <row r="1" spans="1:10" ht="10.5" customHeight="1" x14ac:dyDescent="0.2">
      <c r="A1" s="4"/>
      <c r="B1" s="4"/>
      <c r="C1" s="4"/>
      <c r="D1" s="4"/>
      <c r="E1" s="4"/>
      <c r="F1" s="4"/>
      <c r="I1" s="109"/>
      <c r="J1" s="109"/>
    </row>
    <row r="2" spans="1:10" x14ac:dyDescent="0.2">
      <c r="A2" s="5" t="s">
        <v>0</v>
      </c>
      <c r="B2" s="103" t="s">
        <v>32</v>
      </c>
      <c r="C2" s="103"/>
      <c r="D2" s="103"/>
      <c r="E2" s="103"/>
      <c r="F2" s="103"/>
      <c r="G2" s="103"/>
      <c r="H2" s="103"/>
    </row>
    <row r="3" spans="1:10" x14ac:dyDescent="0.2">
      <c r="A3" s="5" t="s">
        <v>1</v>
      </c>
      <c r="C3" s="104" t="s">
        <v>35</v>
      </c>
      <c r="D3" s="103"/>
      <c r="E3" s="103"/>
      <c r="F3" s="103"/>
      <c r="G3" s="103"/>
      <c r="H3" s="103"/>
    </row>
    <row r="4" spans="1:10" x14ac:dyDescent="0.2">
      <c r="A4" s="5" t="s">
        <v>2</v>
      </c>
      <c r="B4" s="106" t="s">
        <v>33</v>
      </c>
      <c r="C4" s="106"/>
      <c r="D4" s="106"/>
      <c r="E4" s="106"/>
      <c r="F4" s="5" t="s">
        <v>3</v>
      </c>
      <c r="G4" s="134" t="s">
        <v>39</v>
      </c>
      <c r="H4" s="134"/>
      <c r="I4" s="134"/>
    </row>
    <row r="5" spans="1:10" x14ac:dyDescent="0.2">
      <c r="B5" s="5" t="s">
        <v>4</v>
      </c>
      <c r="C5" s="105" t="s">
        <v>38</v>
      </c>
      <c r="D5" s="106"/>
      <c r="E5" s="106"/>
      <c r="F5" s="5" t="s">
        <v>5</v>
      </c>
      <c r="G5" s="134" t="s">
        <v>40</v>
      </c>
      <c r="H5" s="134"/>
      <c r="I5" s="134"/>
    </row>
    <row r="6" spans="1:10" x14ac:dyDescent="0.2">
      <c r="A6" s="5" t="s">
        <v>6</v>
      </c>
      <c r="B6" s="107">
        <v>42975</v>
      </c>
      <c r="C6" s="108"/>
      <c r="D6" s="108"/>
      <c r="E6" s="108"/>
      <c r="F6" s="108"/>
      <c r="G6" s="108"/>
      <c r="H6" s="108"/>
    </row>
    <row r="7" spans="1:10" ht="5.25" customHeight="1" x14ac:dyDescent="0.2">
      <c r="A7" s="4"/>
      <c r="B7" s="4"/>
      <c r="C7" s="4"/>
      <c r="D7" s="4"/>
      <c r="E7" s="4"/>
      <c r="F7" s="4"/>
      <c r="G7" s="4"/>
      <c r="H7" s="4"/>
      <c r="I7" s="109"/>
      <c r="J7" s="109"/>
    </row>
    <row r="8" spans="1:10" s="31" customFormat="1" ht="21" customHeight="1" x14ac:dyDescent="0.2">
      <c r="D8" s="111" t="s">
        <v>60</v>
      </c>
      <c r="E8" s="111"/>
      <c r="F8" s="111"/>
      <c r="G8" s="131" t="s">
        <v>61</v>
      </c>
      <c r="H8" s="132"/>
      <c r="I8" s="133"/>
    </row>
    <row r="9" spans="1:10" ht="16" thickBot="1" x14ac:dyDescent="0.25">
      <c r="A9" s="120" t="s">
        <v>59</v>
      </c>
      <c r="B9" s="120"/>
      <c r="C9" s="120"/>
      <c r="D9" s="30" t="s">
        <v>58</v>
      </c>
      <c r="E9" s="30" t="s">
        <v>50</v>
      </c>
      <c r="F9" s="32" t="s">
        <v>57</v>
      </c>
      <c r="G9" s="74" t="s">
        <v>58</v>
      </c>
      <c r="H9" s="74" t="s">
        <v>50</v>
      </c>
      <c r="I9" s="79" t="s">
        <v>57</v>
      </c>
      <c r="J9" s="29" t="s">
        <v>74</v>
      </c>
    </row>
    <row r="10" spans="1:10" x14ac:dyDescent="0.2">
      <c r="A10" s="25" t="s">
        <v>94</v>
      </c>
      <c r="B10" s="40"/>
      <c r="C10" s="41"/>
      <c r="D10" s="25"/>
      <c r="E10" s="34"/>
      <c r="F10" s="39"/>
      <c r="G10" s="76">
        <v>120</v>
      </c>
      <c r="H10" s="76">
        <v>10</v>
      </c>
      <c r="I10" s="81">
        <f t="shared" ref="I10:I19" si="0">G10*H10</f>
        <v>1200</v>
      </c>
      <c r="J10" s="9" t="s">
        <v>166</v>
      </c>
    </row>
    <row r="11" spans="1:10" x14ac:dyDescent="0.2">
      <c r="A11" s="94" t="s">
        <v>95</v>
      </c>
      <c r="B11" s="95"/>
      <c r="C11" s="96"/>
      <c r="D11" s="26"/>
      <c r="E11" s="34"/>
      <c r="F11" s="38"/>
      <c r="G11" s="87">
        <v>60</v>
      </c>
      <c r="H11" s="87">
        <v>12</v>
      </c>
      <c r="I11" s="76">
        <f t="shared" si="0"/>
        <v>720</v>
      </c>
      <c r="J11" s="9" t="s">
        <v>167</v>
      </c>
    </row>
    <row r="12" spans="1:10" x14ac:dyDescent="0.2">
      <c r="A12" s="118" t="s">
        <v>164</v>
      </c>
      <c r="B12" s="118"/>
      <c r="C12" s="119"/>
      <c r="D12" s="34"/>
      <c r="E12" s="34"/>
      <c r="F12" s="38"/>
      <c r="G12" s="87">
        <v>400</v>
      </c>
      <c r="H12" s="87">
        <v>1</v>
      </c>
      <c r="I12" s="76">
        <f t="shared" si="0"/>
        <v>400</v>
      </c>
      <c r="J12" s="9"/>
    </row>
    <row r="13" spans="1:10" x14ac:dyDescent="0.2">
      <c r="A13" s="118" t="s">
        <v>96</v>
      </c>
      <c r="B13" s="118"/>
      <c r="C13" s="119"/>
      <c r="D13" s="34"/>
      <c r="E13" s="34"/>
      <c r="F13" s="38"/>
      <c r="G13" s="87">
        <v>400</v>
      </c>
      <c r="H13" s="87">
        <v>2</v>
      </c>
      <c r="I13" s="76">
        <f t="shared" si="0"/>
        <v>800</v>
      </c>
      <c r="J13" s="9"/>
    </row>
    <row r="14" spans="1:10" x14ac:dyDescent="0.2">
      <c r="A14" s="118" t="s">
        <v>97</v>
      </c>
      <c r="B14" s="118"/>
      <c r="C14" s="119"/>
      <c r="D14" s="34"/>
      <c r="E14" s="34"/>
      <c r="F14" s="38"/>
      <c r="G14" s="87">
        <v>400</v>
      </c>
      <c r="H14" s="87">
        <v>1</v>
      </c>
      <c r="I14" s="76">
        <f t="shared" si="0"/>
        <v>400</v>
      </c>
      <c r="J14" s="9"/>
    </row>
    <row r="15" spans="1:10" x14ac:dyDescent="0.2">
      <c r="A15" s="118" t="s">
        <v>98</v>
      </c>
      <c r="B15" s="118"/>
      <c r="C15" s="119"/>
      <c r="D15" s="34"/>
      <c r="E15" s="34"/>
      <c r="F15" s="38"/>
      <c r="G15" s="87">
        <v>120</v>
      </c>
      <c r="H15" s="87">
        <v>1</v>
      </c>
      <c r="I15" s="76">
        <f t="shared" si="0"/>
        <v>120</v>
      </c>
      <c r="J15" s="9"/>
    </row>
    <row r="16" spans="1:10" s="53" customFormat="1" x14ac:dyDescent="0.2">
      <c r="A16" s="54" t="s">
        <v>165</v>
      </c>
      <c r="B16" s="54"/>
      <c r="C16" s="55"/>
      <c r="D16" s="34"/>
      <c r="E16" s="34"/>
      <c r="F16" s="38"/>
      <c r="G16" s="87">
        <v>120</v>
      </c>
      <c r="H16" s="87">
        <v>1</v>
      </c>
      <c r="I16" s="76">
        <f t="shared" si="0"/>
        <v>120</v>
      </c>
      <c r="J16" s="9"/>
    </row>
    <row r="17" spans="1:10" x14ac:dyDescent="0.2">
      <c r="A17" s="118" t="s">
        <v>99</v>
      </c>
      <c r="B17" s="118"/>
      <c r="C17" s="119"/>
      <c r="D17" s="34"/>
      <c r="E17" s="34"/>
      <c r="F17" s="38"/>
      <c r="G17" s="87">
        <v>400</v>
      </c>
      <c r="H17" s="87">
        <v>1</v>
      </c>
      <c r="I17" s="76">
        <f t="shared" si="0"/>
        <v>400</v>
      </c>
      <c r="J17" s="9"/>
    </row>
    <row r="18" spans="1:10" x14ac:dyDescent="0.2">
      <c r="A18" s="118" t="s">
        <v>100</v>
      </c>
      <c r="B18" s="118"/>
      <c r="C18" s="119"/>
      <c r="D18" s="34"/>
      <c r="E18" s="34"/>
      <c r="F18" s="34"/>
      <c r="G18" s="87">
        <v>120</v>
      </c>
      <c r="H18" s="87">
        <v>2</v>
      </c>
      <c r="I18" s="87">
        <f t="shared" si="0"/>
        <v>240</v>
      </c>
      <c r="J18" s="9" t="s">
        <v>133</v>
      </c>
    </row>
    <row r="19" spans="1:10" x14ac:dyDescent="0.2">
      <c r="A19" s="118" t="s">
        <v>101</v>
      </c>
      <c r="B19" s="118"/>
      <c r="C19" s="119"/>
      <c r="D19" s="34"/>
      <c r="E19" s="34"/>
      <c r="F19" s="34"/>
      <c r="G19" s="87">
        <v>200</v>
      </c>
      <c r="H19" s="87">
        <v>1</v>
      </c>
      <c r="I19" s="87">
        <f t="shared" si="0"/>
        <v>200</v>
      </c>
      <c r="J19" s="9"/>
    </row>
    <row r="20" spans="1:10" x14ac:dyDescent="0.2">
      <c r="A20" s="116"/>
      <c r="B20" s="116"/>
      <c r="C20" s="136"/>
      <c r="D20" s="34"/>
      <c r="E20" s="34"/>
      <c r="F20" s="34"/>
      <c r="G20" s="87"/>
      <c r="H20" s="87"/>
      <c r="I20" s="87"/>
      <c r="J20" s="9"/>
    </row>
    <row r="21" spans="1:10" x14ac:dyDescent="0.2">
      <c r="A21" s="124"/>
      <c r="B21" s="124"/>
      <c r="C21" s="124"/>
      <c r="D21" s="35"/>
      <c r="E21" s="35"/>
      <c r="F21" s="35"/>
      <c r="G21" s="83"/>
      <c r="H21" s="83"/>
      <c r="I21" s="88"/>
      <c r="J21" s="9"/>
    </row>
    <row r="22" spans="1:10" ht="20" customHeight="1" x14ac:dyDescent="0.2">
      <c r="A22" s="135" t="s">
        <v>56</v>
      </c>
      <c r="B22" s="135"/>
      <c r="C22" s="22"/>
      <c r="D22" s="28"/>
      <c r="E22" s="28"/>
      <c r="F22" s="28">
        <f>SUM(F10:F21)</f>
        <v>0</v>
      </c>
      <c r="G22" s="84"/>
      <c r="H22" s="84"/>
      <c r="I22" s="85">
        <f>SUM(I10:I21)</f>
        <v>4600</v>
      </c>
    </row>
    <row r="23" spans="1:10" x14ac:dyDescent="0.2">
      <c r="A23" s="21" t="s">
        <v>134</v>
      </c>
      <c r="C23" s="27"/>
      <c r="I23" s="86">
        <f>I22*0.3</f>
        <v>1380</v>
      </c>
    </row>
    <row r="24" spans="1:10" x14ac:dyDescent="0.2">
      <c r="A24" s="21" t="s">
        <v>55</v>
      </c>
      <c r="I24" s="86">
        <f>SUM(I22:I23)</f>
        <v>5980</v>
      </c>
    </row>
  </sheetData>
  <mergeCells count="23">
    <mergeCell ref="I1:J1"/>
    <mergeCell ref="B2:H2"/>
    <mergeCell ref="C3:H3"/>
    <mergeCell ref="B4:E4"/>
    <mergeCell ref="G4:I4"/>
    <mergeCell ref="C5:E5"/>
    <mergeCell ref="G5:I5"/>
    <mergeCell ref="B6:H6"/>
    <mergeCell ref="I7:J7"/>
    <mergeCell ref="D8:F8"/>
    <mergeCell ref="G8:I8"/>
    <mergeCell ref="A9:C9"/>
    <mergeCell ref="A11:C11"/>
    <mergeCell ref="A12:C12"/>
    <mergeCell ref="A13:C13"/>
    <mergeCell ref="A14:C14"/>
    <mergeCell ref="A21:C21"/>
    <mergeCell ref="A22:B22"/>
    <mergeCell ref="A15:C15"/>
    <mergeCell ref="A17:C17"/>
    <mergeCell ref="A18:C18"/>
    <mergeCell ref="A19:C19"/>
    <mergeCell ref="A20:C20"/>
  </mergeCells>
  <phoneticPr fontId="6" type="noConversion"/>
  <hyperlinks>
    <hyperlink ref="C5" r:id="rId1" xr:uid="{00000000-0004-0000-0500-000000000000}"/>
  </hyperlinks>
  <pageMargins left="0.7" right="0.7" top="0.75" bottom="0.75" header="0.3" footer="0.3"/>
  <pageSetup orientation="landscape" copies="2"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workbookViewId="0">
      <selection activeCell="M25" sqref="M25"/>
    </sheetView>
  </sheetViews>
  <sheetFormatPr baseColWidth="10" defaultColWidth="8.83203125" defaultRowHeight="15" x14ac:dyDescent="0.2"/>
  <cols>
    <col min="1" max="1" width="8.33203125" style="1" customWidth="1"/>
    <col min="2" max="2" width="9.5" style="1" customWidth="1"/>
    <col min="3" max="4" width="10.83203125" style="1" customWidth="1"/>
    <col min="5" max="9" width="10.6640625" style="1" customWidth="1"/>
    <col min="10" max="16384" width="8.83203125" style="1"/>
  </cols>
  <sheetData>
    <row r="1" spans="1:9" ht="10.5" customHeight="1" x14ac:dyDescent="0.2">
      <c r="A1" s="4"/>
      <c r="B1" s="4"/>
      <c r="C1" s="4"/>
      <c r="D1" s="4"/>
      <c r="E1" s="4"/>
      <c r="F1" s="4"/>
      <c r="G1" s="4"/>
      <c r="H1" s="4"/>
      <c r="I1" s="4"/>
    </row>
    <row r="2" spans="1:9" x14ac:dyDescent="0.2">
      <c r="A2" s="5" t="s">
        <v>0</v>
      </c>
      <c r="B2" s="103" t="s">
        <v>32</v>
      </c>
      <c r="C2" s="103"/>
      <c r="D2" s="103"/>
      <c r="E2" s="103"/>
      <c r="F2" s="103"/>
      <c r="G2" s="103"/>
      <c r="H2" s="103"/>
    </row>
    <row r="3" spans="1:9" x14ac:dyDescent="0.2">
      <c r="A3" s="5" t="s">
        <v>1</v>
      </c>
      <c r="C3" s="103" t="s">
        <v>34</v>
      </c>
      <c r="D3" s="103"/>
      <c r="E3" s="103"/>
      <c r="F3" s="103"/>
      <c r="G3" s="103"/>
      <c r="H3" s="103"/>
    </row>
    <row r="4" spans="1:9" x14ac:dyDescent="0.2">
      <c r="A4" s="5" t="s">
        <v>2</v>
      </c>
      <c r="B4" s="106"/>
      <c r="C4" s="106"/>
      <c r="D4" s="106"/>
      <c r="E4" s="106"/>
      <c r="F4" s="5" t="s">
        <v>3</v>
      </c>
      <c r="G4" s="106"/>
      <c r="H4" s="106"/>
      <c r="I4" s="106"/>
    </row>
    <row r="5" spans="1:9" x14ac:dyDescent="0.2">
      <c r="B5" s="5" t="s">
        <v>4</v>
      </c>
      <c r="C5" s="106"/>
      <c r="D5" s="106"/>
      <c r="E5" s="106"/>
      <c r="F5" s="5" t="s">
        <v>5</v>
      </c>
      <c r="G5" s="106"/>
      <c r="H5" s="106"/>
      <c r="I5" s="106"/>
    </row>
    <row r="6" spans="1:9" x14ac:dyDescent="0.2">
      <c r="A6" s="5" t="s">
        <v>6</v>
      </c>
      <c r="B6" s="130"/>
      <c r="C6" s="130"/>
      <c r="D6" s="130"/>
      <c r="E6" s="130"/>
      <c r="F6" s="130"/>
      <c r="G6" s="130"/>
      <c r="H6" s="130"/>
    </row>
    <row r="7" spans="1:9" ht="5.25" customHeight="1" x14ac:dyDescent="0.2">
      <c r="A7" s="4"/>
      <c r="B7" s="4"/>
      <c r="C7" s="4"/>
      <c r="D7" s="4"/>
      <c r="E7" s="4"/>
      <c r="F7" s="4"/>
      <c r="G7" s="4"/>
      <c r="H7" s="4"/>
      <c r="I7" s="4"/>
    </row>
    <row r="8" spans="1:9" x14ac:dyDescent="0.2">
      <c r="A8" s="5" t="s">
        <v>7</v>
      </c>
    </row>
    <row r="9" spans="1:9" x14ac:dyDescent="0.2">
      <c r="A9" s="13"/>
      <c r="B9" s="92" t="s">
        <v>135</v>
      </c>
      <c r="C9" s="92"/>
      <c r="D9" s="92"/>
      <c r="E9" s="92"/>
      <c r="F9" s="92"/>
      <c r="G9" s="92"/>
      <c r="H9" s="92"/>
      <c r="I9" s="92"/>
    </row>
    <row r="10" spans="1:9" ht="7.5" customHeight="1" x14ac:dyDescent="0.2"/>
    <row r="11" spans="1:9" x14ac:dyDescent="0.2">
      <c r="A11" s="5" t="s">
        <v>8</v>
      </c>
    </row>
    <row r="12" spans="1:9" x14ac:dyDescent="0.2">
      <c r="B12" s="7" t="s">
        <v>9</v>
      </c>
      <c r="C12" s="10" t="s">
        <v>11</v>
      </c>
      <c r="D12" s="10" t="s">
        <v>12</v>
      </c>
      <c r="E12" s="10" t="s">
        <v>13</v>
      </c>
      <c r="F12" s="10" t="s">
        <v>14</v>
      </c>
      <c r="G12" s="10" t="s">
        <v>15</v>
      </c>
      <c r="H12" s="10" t="s">
        <v>16</v>
      </c>
      <c r="I12" s="10" t="s">
        <v>17</v>
      </c>
    </row>
    <row r="13" spans="1:9" x14ac:dyDescent="0.2">
      <c r="B13" s="7" t="s">
        <v>10</v>
      </c>
      <c r="C13" s="9">
        <v>24</v>
      </c>
      <c r="D13" s="9">
        <v>24</v>
      </c>
      <c r="E13" s="9">
        <v>24</v>
      </c>
      <c r="F13" s="9">
        <v>24</v>
      </c>
      <c r="G13" s="9">
        <v>24</v>
      </c>
      <c r="H13" s="9">
        <v>24</v>
      </c>
      <c r="I13" s="9">
        <v>24</v>
      </c>
    </row>
    <row r="14" spans="1:9" ht="7.5" customHeight="1" x14ac:dyDescent="0.2">
      <c r="B14" s="2"/>
    </row>
    <row r="16" spans="1:9" s="15" customFormat="1" x14ac:dyDescent="0.2">
      <c r="A16" s="5" t="s">
        <v>27</v>
      </c>
    </row>
    <row r="17" spans="1:9" s="15" customFormat="1" ht="80" customHeight="1" x14ac:dyDescent="0.2">
      <c r="A17" s="16"/>
      <c r="B17" s="127" t="s">
        <v>136</v>
      </c>
      <c r="C17" s="127"/>
      <c r="D17" s="127"/>
      <c r="E17" s="127"/>
      <c r="F17" s="127"/>
      <c r="G17" s="127"/>
      <c r="H17" s="127"/>
      <c r="I17" s="127"/>
    </row>
    <row r="18" spans="1:9" s="45" customFormat="1" ht="48" customHeight="1" x14ac:dyDescent="0.2">
      <c r="A18" s="46"/>
      <c r="B18" s="127" t="s">
        <v>137</v>
      </c>
      <c r="C18" s="127"/>
      <c r="D18" s="127"/>
      <c r="E18" s="127"/>
      <c r="F18" s="127"/>
      <c r="G18" s="127"/>
      <c r="H18" s="127"/>
      <c r="I18" s="127"/>
    </row>
    <row r="19" spans="1:9" s="45" customFormat="1" ht="31" customHeight="1" x14ac:dyDescent="0.2">
      <c r="A19" s="46"/>
      <c r="B19" s="127" t="s">
        <v>138</v>
      </c>
      <c r="C19" s="127"/>
      <c r="D19" s="127"/>
      <c r="E19" s="127"/>
      <c r="F19" s="127"/>
      <c r="G19" s="127"/>
      <c r="H19" s="127"/>
      <c r="I19" s="127"/>
    </row>
    <row r="20" spans="1:9" s="15" customFormat="1" ht="7.5" customHeight="1" x14ac:dyDescent="0.2">
      <c r="A20" s="16"/>
      <c r="B20" s="16"/>
      <c r="C20" s="16"/>
      <c r="D20" s="16"/>
      <c r="E20" s="16"/>
      <c r="F20" s="16"/>
      <c r="G20" s="16"/>
      <c r="H20" s="16"/>
      <c r="I20" s="16"/>
    </row>
    <row r="21" spans="1:9" s="15" customFormat="1" x14ac:dyDescent="0.2">
      <c r="A21" s="93" t="s">
        <v>29</v>
      </c>
      <c r="B21" s="93"/>
      <c r="C21" s="93"/>
      <c r="D21" s="93"/>
      <c r="E21" s="93"/>
      <c r="F21" s="93"/>
      <c r="G21" s="93"/>
      <c r="H21" s="93"/>
      <c r="I21" s="93"/>
    </row>
    <row r="22" spans="1:9" s="15" customFormat="1" ht="33" customHeight="1" x14ac:dyDescent="0.2">
      <c r="A22" s="17"/>
      <c r="B22" s="128" t="s">
        <v>140</v>
      </c>
      <c r="C22" s="128"/>
      <c r="D22" s="128"/>
      <c r="E22" s="128"/>
      <c r="F22" s="128"/>
      <c r="G22" s="128"/>
      <c r="H22" s="128"/>
      <c r="I22" s="128"/>
    </row>
    <row r="23" spans="1:9" s="15" customFormat="1" ht="7.5" customHeight="1" x14ac:dyDescent="0.2">
      <c r="A23" s="17"/>
      <c r="B23" s="17"/>
      <c r="C23" s="17"/>
      <c r="D23" s="17"/>
      <c r="E23" s="17"/>
      <c r="F23" s="17"/>
      <c r="G23" s="17"/>
      <c r="H23" s="17"/>
      <c r="I23" s="17"/>
    </row>
    <row r="24" spans="1:9" s="15" customFormat="1" x14ac:dyDescent="0.2">
      <c r="A24" s="93" t="s">
        <v>30</v>
      </c>
      <c r="B24" s="93"/>
      <c r="C24" s="93"/>
      <c r="D24" s="93"/>
      <c r="E24" s="93"/>
      <c r="F24" s="93"/>
      <c r="G24" s="93"/>
      <c r="H24" s="93"/>
      <c r="I24" s="93"/>
    </row>
    <row r="25" spans="1:9" s="15" customFormat="1" ht="85" customHeight="1" x14ac:dyDescent="0.2">
      <c r="A25" s="18"/>
      <c r="B25" s="126" t="s">
        <v>139</v>
      </c>
      <c r="C25" s="126"/>
      <c r="D25" s="126"/>
      <c r="E25" s="126"/>
      <c r="F25" s="126"/>
      <c r="G25" s="126"/>
      <c r="H25" s="126"/>
      <c r="I25" s="126"/>
    </row>
    <row r="26" spans="1:9" s="15" customFormat="1" ht="7.5" customHeight="1" x14ac:dyDescent="0.2"/>
    <row r="27" spans="1:9" s="15" customFormat="1" ht="7.5" customHeight="1" x14ac:dyDescent="0.2"/>
    <row r="28" spans="1:9" s="15" customFormat="1" ht="10.5" customHeight="1" x14ac:dyDescent="0.2">
      <c r="A28" s="4"/>
      <c r="B28" s="4"/>
      <c r="C28" s="4"/>
      <c r="D28" s="4"/>
      <c r="E28" s="4"/>
      <c r="F28" s="4"/>
      <c r="G28" s="4"/>
      <c r="H28" s="4"/>
      <c r="I28" s="4"/>
    </row>
  </sheetData>
  <mergeCells count="15">
    <mergeCell ref="B6:H6"/>
    <mergeCell ref="B9:I9"/>
    <mergeCell ref="B2:H2"/>
    <mergeCell ref="C3:H3"/>
    <mergeCell ref="B4:E4"/>
    <mergeCell ref="G4:I4"/>
    <mergeCell ref="C5:E5"/>
    <mergeCell ref="G5:I5"/>
    <mergeCell ref="B25:I25"/>
    <mergeCell ref="B17:I17"/>
    <mergeCell ref="A21:I21"/>
    <mergeCell ref="B22:I22"/>
    <mergeCell ref="A24:I24"/>
    <mergeCell ref="B18:I18"/>
    <mergeCell ref="B19:I19"/>
  </mergeCells>
  <pageMargins left="0.7" right="0.45"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150" zoomScaleNormal="150" workbookViewId="0">
      <selection activeCell="H14" sqref="H14"/>
    </sheetView>
  </sheetViews>
  <sheetFormatPr baseColWidth="10" defaultColWidth="8.83203125" defaultRowHeight="15" x14ac:dyDescent="0.2"/>
  <cols>
    <col min="1" max="1" width="6" style="21" customWidth="1"/>
    <col min="2" max="2" width="7.33203125" style="21" customWidth="1"/>
    <col min="3" max="3" width="7.6640625" style="21" customWidth="1"/>
    <col min="4" max="5" width="8.83203125" style="21"/>
    <col min="6" max="6" width="7.6640625" style="31" customWidth="1"/>
    <col min="7" max="9" width="7.6640625" style="56" customWidth="1"/>
    <col min="10" max="10" width="43.83203125" style="21" customWidth="1"/>
    <col min="11" max="16384" width="8.83203125" style="21"/>
  </cols>
  <sheetData>
    <row r="1" spans="1:10" ht="10.5" customHeight="1" x14ac:dyDescent="0.2">
      <c r="A1" s="4"/>
      <c r="B1" s="4"/>
      <c r="C1" s="4"/>
      <c r="D1" s="4"/>
      <c r="E1" s="4"/>
      <c r="I1" s="109"/>
      <c r="J1" s="109"/>
    </row>
    <row r="2" spans="1:10" x14ac:dyDescent="0.2">
      <c r="A2" s="5" t="s">
        <v>0</v>
      </c>
      <c r="B2" s="103" t="s">
        <v>32</v>
      </c>
      <c r="C2" s="103"/>
      <c r="D2" s="103"/>
      <c r="E2" s="103"/>
      <c r="F2" s="103"/>
      <c r="G2" s="103"/>
      <c r="H2" s="103"/>
    </row>
    <row r="3" spans="1:10" x14ac:dyDescent="0.2">
      <c r="A3" s="5" t="s">
        <v>1</v>
      </c>
      <c r="C3" s="104" t="s">
        <v>34</v>
      </c>
      <c r="D3" s="103"/>
      <c r="E3" s="103"/>
      <c r="F3" s="103"/>
      <c r="G3" s="103"/>
      <c r="H3" s="103"/>
    </row>
    <row r="4" spans="1:10" x14ac:dyDescent="0.2">
      <c r="A4" s="5" t="s">
        <v>2</v>
      </c>
      <c r="B4" s="106" t="s">
        <v>33</v>
      </c>
      <c r="C4" s="106"/>
      <c r="D4" s="106"/>
      <c r="E4" s="106"/>
      <c r="F4" s="73" t="s">
        <v>3</v>
      </c>
      <c r="G4" s="106" t="s">
        <v>39</v>
      </c>
      <c r="H4" s="106"/>
      <c r="I4" s="106"/>
    </row>
    <row r="5" spans="1:10" x14ac:dyDescent="0.2">
      <c r="B5" s="5" t="s">
        <v>4</v>
      </c>
      <c r="C5" s="105" t="s">
        <v>38</v>
      </c>
      <c r="D5" s="106"/>
      <c r="E5" s="106"/>
      <c r="F5" s="73" t="s">
        <v>5</v>
      </c>
      <c r="G5" s="106" t="s">
        <v>40</v>
      </c>
      <c r="H5" s="106"/>
      <c r="I5" s="106"/>
    </row>
    <row r="6" spans="1:10" x14ac:dyDescent="0.2">
      <c r="A6" s="5" t="s">
        <v>6</v>
      </c>
      <c r="B6" s="107">
        <v>42975</v>
      </c>
      <c r="C6" s="108"/>
      <c r="D6" s="108"/>
      <c r="E6" s="108"/>
      <c r="F6" s="108"/>
      <c r="G6" s="108"/>
      <c r="H6" s="108"/>
    </row>
    <row r="7" spans="1:10" ht="5.25" customHeight="1" x14ac:dyDescent="0.2">
      <c r="A7" s="4"/>
      <c r="B7" s="4"/>
      <c r="C7" s="4"/>
      <c r="D7" s="4"/>
      <c r="E7" s="4"/>
      <c r="I7" s="109"/>
      <c r="J7" s="109"/>
    </row>
    <row r="8" spans="1:10" s="31" customFormat="1" ht="21" customHeight="1" x14ac:dyDescent="0.2">
      <c r="D8" s="111" t="s">
        <v>60</v>
      </c>
      <c r="E8" s="111"/>
      <c r="F8" s="111"/>
      <c r="G8" s="131" t="s">
        <v>61</v>
      </c>
      <c r="H8" s="132"/>
      <c r="I8" s="133"/>
    </row>
    <row r="9" spans="1:10" ht="16" thickBot="1" x14ac:dyDescent="0.25">
      <c r="A9" s="120" t="s">
        <v>59</v>
      </c>
      <c r="B9" s="120"/>
      <c r="C9" s="120"/>
      <c r="D9" s="30" t="s">
        <v>58</v>
      </c>
      <c r="E9" s="30" t="s">
        <v>50</v>
      </c>
      <c r="F9" s="74" t="s">
        <v>57</v>
      </c>
      <c r="G9" s="57" t="s">
        <v>58</v>
      </c>
      <c r="H9" s="57" t="s">
        <v>50</v>
      </c>
      <c r="I9" s="58" t="s">
        <v>57</v>
      </c>
      <c r="J9" s="29" t="s">
        <v>74</v>
      </c>
    </row>
    <row r="10" spans="1:10" x14ac:dyDescent="0.2">
      <c r="A10" s="121" t="s">
        <v>107</v>
      </c>
      <c r="B10" s="121"/>
      <c r="C10" s="122"/>
      <c r="D10" s="33">
        <v>2462</v>
      </c>
      <c r="E10" s="33"/>
      <c r="F10" s="75">
        <f>D10</f>
        <v>2462</v>
      </c>
      <c r="G10" s="71">
        <v>4000</v>
      </c>
      <c r="H10" s="71">
        <v>1</v>
      </c>
      <c r="I10" s="60">
        <f t="shared" ref="I10:I14" si="0">G10*H10</f>
        <v>4000</v>
      </c>
      <c r="J10" s="11"/>
    </row>
    <row r="11" spans="1:10" s="78" customFormat="1" x14ac:dyDescent="0.2">
      <c r="A11" s="118" t="s">
        <v>163</v>
      </c>
      <c r="B11" s="118"/>
      <c r="C11" s="119"/>
      <c r="D11" s="34"/>
      <c r="E11" s="34"/>
      <c r="F11" s="76"/>
      <c r="G11" s="68">
        <v>800</v>
      </c>
      <c r="H11" s="68">
        <v>1</v>
      </c>
      <c r="I11" s="61">
        <f>G11*H11</f>
        <v>800</v>
      </c>
      <c r="J11" s="9"/>
    </row>
    <row r="12" spans="1:10" x14ac:dyDescent="0.2">
      <c r="A12" s="118" t="s">
        <v>109</v>
      </c>
      <c r="B12" s="118"/>
      <c r="C12" s="119"/>
      <c r="D12" s="34">
        <v>0</v>
      </c>
      <c r="E12" s="34"/>
      <c r="F12" s="76">
        <f>D1</f>
        <v>0</v>
      </c>
      <c r="G12" s="67">
        <v>1000</v>
      </c>
      <c r="H12" s="67">
        <v>2</v>
      </c>
      <c r="I12" s="61">
        <f t="shared" si="0"/>
        <v>2000</v>
      </c>
      <c r="J12" s="9"/>
    </row>
    <row r="13" spans="1:10" x14ac:dyDescent="0.2">
      <c r="A13" s="118" t="s">
        <v>108</v>
      </c>
      <c r="B13" s="118"/>
      <c r="C13" s="119"/>
      <c r="D13" s="38">
        <v>6000</v>
      </c>
      <c r="E13" s="38"/>
      <c r="F13" s="76">
        <f>D13</f>
        <v>6000</v>
      </c>
      <c r="G13" s="67">
        <v>4000</v>
      </c>
      <c r="H13" s="67">
        <v>1</v>
      </c>
      <c r="I13" s="61">
        <f t="shared" si="0"/>
        <v>4000</v>
      </c>
      <c r="J13" s="9"/>
    </row>
    <row r="14" spans="1:10" x14ac:dyDescent="0.2">
      <c r="A14" s="118"/>
      <c r="B14" s="118"/>
      <c r="C14" s="119"/>
      <c r="D14" s="34"/>
      <c r="E14" s="34"/>
      <c r="F14" s="76"/>
      <c r="G14" s="68"/>
      <c r="H14" s="68"/>
      <c r="I14" s="61">
        <f t="shared" si="0"/>
        <v>0</v>
      </c>
      <c r="J14" s="9"/>
    </row>
    <row r="15" spans="1:10" x14ac:dyDescent="0.2">
      <c r="A15" s="123" t="s">
        <v>56</v>
      </c>
      <c r="B15" s="123"/>
      <c r="C15" s="22"/>
      <c r="D15" s="28"/>
      <c r="E15" s="28"/>
      <c r="F15" s="77">
        <f>SUM(F10:F14)</f>
        <v>8462</v>
      </c>
      <c r="G15" s="64"/>
      <c r="H15" s="64"/>
      <c r="I15" s="72">
        <f>SUM(I10:I14)</f>
        <v>10800</v>
      </c>
    </row>
    <row r="16" spans="1:10" ht="15" customHeight="1" x14ac:dyDescent="0.2"/>
  </sheetData>
  <mergeCells count="18">
    <mergeCell ref="A12:C12"/>
    <mergeCell ref="A11:C11"/>
    <mergeCell ref="A14:C14"/>
    <mergeCell ref="A15:B15"/>
    <mergeCell ref="A10:C10"/>
    <mergeCell ref="I1:J1"/>
    <mergeCell ref="B2:H2"/>
    <mergeCell ref="C3:H3"/>
    <mergeCell ref="B4:E4"/>
    <mergeCell ref="G4:I4"/>
    <mergeCell ref="A9:C9"/>
    <mergeCell ref="A13:C13"/>
    <mergeCell ref="C5:E5"/>
    <mergeCell ref="G5:I5"/>
    <mergeCell ref="B6:H6"/>
    <mergeCell ref="I7:J7"/>
    <mergeCell ref="D8:F8"/>
    <mergeCell ref="G8:I8"/>
  </mergeCells>
  <phoneticPr fontId="6" type="noConversion"/>
  <hyperlinks>
    <hyperlink ref="C5" r:id="rId1" xr:uid="{00000000-0004-0000-0700-000000000000}"/>
  </hyperlinks>
  <pageMargins left="0.7" right="0.7" top="0.75" bottom="0.75" header="0.3" footer="0.3"/>
  <pageSetup orientation="landscape" copies="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topLeftCell="A13" workbookViewId="0">
      <selection activeCell="J24" sqref="J24"/>
    </sheetView>
  </sheetViews>
  <sheetFormatPr baseColWidth="10" defaultColWidth="8.83203125" defaultRowHeight="15" x14ac:dyDescent="0.2"/>
  <cols>
    <col min="1" max="1" width="8.33203125" style="1" customWidth="1"/>
    <col min="2" max="2" width="9.5" style="1" customWidth="1"/>
    <col min="3" max="4" width="10.83203125" style="1" customWidth="1"/>
    <col min="5" max="9" width="10.6640625" style="1" customWidth="1"/>
    <col min="10" max="16384" width="8.83203125" style="1"/>
  </cols>
  <sheetData>
    <row r="1" spans="1:9" ht="10.5" customHeight="1" x14ac:dyDescent="0.2">
      <c r="A1" s="4"/>
      <c r="B1" s="4"/>
      <c r="C1" s="4"/>
      <c r="D1" s="4"/>
      <c r="E1" s="4"/>
      <c r="F1" s="4"/>
      <c r="G1" s="4"/>
      <c r="H1" s="4"/>
      <c r="I1" s="4"/>
    </row>
    <row r="2" spans="1:9" x14ac:dyDescent="0.2">
      <c r="A2" s="5" t="s">
        <v>0</v>
      </c>
      <c r="B2" s="103" t="s">
        <v>32</v>
      </c>
      <c r="C2" s="103"/>
      <c r="D2" s="103"/>
      <c r="E2" s="103"/>
      <c r="F2" s="103"/>
      <c r="G2" s="103"/>
      <c r="H2" s="103"/>
    </row>
    <row r="3" spans="1:9" x14ac:dyDescent="0.2">
      <c r="A3" s="5" t="s">
        <v>1</v>
      </c>
      <c r="C3" s="103" t="s">
        <v>77</v>
      </c>
      <c r="D3" s="103"/>
      <c r="E3" s="103"/>
      <c r="F3" s="103"/>
      <c r="G3" s="103"/>
      <c r="H3" s="103"/>
    </row>
    <row r="4" spans="1:9" x14ac:dyDescent="0.2">
      <c r="A4" s="5" t="s">
        <v>2</v>
      </c>
      <c r="B4" s="106"/>
      <c r="C4" s="106"/>
      <c r="D4" s="106"/>
      <c r="E4" s="106"/>
      <c r="F4" s="5" t="s">
        <v>3</v>
      </c>
      <c r="G4" s="106"/>
      <c r="H4" s="106"/>
      <c r="I4" s="106"/>
    </row>
    <row r="5" spans="1:9" x14ac:dyDescent="0.2">
      <c r="B5" s="5" t="s">
        <v>4</v>
      </c>
      <c r="C5" s="106"/>
      <c r="D5" s="106"/>
      <c r="E5" s="106"/>
      <c r="F5" s="5" t="s">
        <v>5</v>
      </c>
      <c r="G5" s="106"/>
      <c r="H5" s="106"/>
      <c r="I5" s="106"/>
    </row>
    <row r="6" spans="1:9" x14ac:dyDescent="0.2">
      <c r="A6" s="5" t="s">
        <v>6</v>
      </c>
      <c r="B6" s="130"/>
      <c r="C6" s="130"/>
      <c r="D6" s="130"/>
      <c r="E6" s="130"/>
      <c r="F6" s="130"/>
      <c r="G6" s="130"/>
      <c r="H6" s="130"/>
    </row>
    <row r="7" spans="1:9" ht="5.25" customHeight="1" x14ac:dyDescent="0.2">
      <c r="A7" s="4"/>
      <c r="B7" s="4"/>
      <c r="C7" s="4"/>
      <c r="D7" s="4"/>
      <c r="E7" s="4"/>
      <c r="F7" s="4"/>
      <c r="G7" s="4"/>
      <c r="H7" s="4"/>
      <c r="I7" s="4"/>
    </row>
    <row r="8" spans="1:9" x14ac:dyDescent="0.2">
      <c r="A8" s="5" t="s">
        <v>7</v>
      </c>
    </row>
    <row r="9" spans="1:9" ht="33" customHeight="1" x14ac:dyDescent="0.2">
      <c r="A9" s="13"/>
      <c r="B9" s="92" t="s">
        <v>141</v>
      </c>
      <c r="C9" s="92"/>
      <c r="D9" s="92"/>
      <c r="E9" s="92"/>
      <c r="F9" s="92"/>
      <c r="G9" s="92"/>
      <c r="H9" s="92"/>
      <c r="I9" s="92"/>
    </row>
    <row r="10" spans="1:9" ht="7.5" customHeight="1" x14ac:dyDescent="0.2"/>
    <row r="11" spans="1:9" x14ac:dyDescent="0.2">
      <c r="A11" s="5" t="s">
        <v>8</v>
      </c>
    </row>
    <row r="12" spans="1:9" x14ac:dyDescent="0.2">
      <c r="B12" s="7" t="s">
        <v>9</v>
      </c>
      <c r="C12" s="10" t="s">
        <v>11</v>
      </c>
      <c r="D12" s="10" t="s">
        <v>12</v>
      </c>
      <c r="E12" s="10" t="s">
        <v>13</v>
      </c>
      <c r="F12" s="10" t="s">
        <v>14</v>
      </c>
      <c r="G12" s="10" t="s">
        <v>15</v>
      </c>
      <c r="H12" s="10" t="s">
        <v>16</v>
      </c>
      <c r="I12" s="10" t="s">
        <v>17</v>
      </c>
    </row>
    <row r="13" spans="1:9" x14ac:dyDescent="0.2">
      <c r="B13" s="7" t="s">
        <v>10</v>
      </c>
      <c r="C13" s="9">
        <v>24</v>
      </c>
      <c r="D13" s="9">
        <v>24</v>
      </c>
      <c r="E13" s="9">
        <v>24</v>
      </c>
      <c r="F13" s="9">
        <v>24</v>
      </c>
      <c r="G13" s="9">
        <v>24</v>
      </c>
      <c r="H13" s="9">
        <v>24</v>
      </c>
      <c r="I13" s="9">
        <v>24</v>
      </c>
    </row>
    <row r="14" spans="1:9" ht="7.5" customHeight="1" x14ac:dyDescent="0.2">
      <c r="B14" s="2"/>
    </row>
    <row r="15" spans="1:9" x14ac:dyDescent="0.2">
      <c r="A15" s="5" t="s">
        <v>21</v>
      </c>
      <c r="B15" s="2"/>
    </row>
    <row r="16" spans="1:9" x14ac:dyDescent="0.2">
      <c r="A16" s="13"/>
      <c r="B16" s="92" t="s">
        <v>143</v>
      </c>
      <c r="C16" s="92"/>
      <c r="D16" s="92"/>
      <c r="E16" s="92"/>
      <c r="F16" s="92"/>
      <c r="G16" s="92"/>
      <c r="H16" s="92"/>
      <c r="I16" s="92"/>
    </row>
    <row r="17" spans="1:9" ht="7.5" customHeight="1" x14ac:dyDescent="0.2">
      <c r="A17" s="3"/>
      <c r="B17" s="3"/>
      <c r="C17" s="3"/>
      <c r="D17" s="3"/>
      <c r="E17" s="3"/>
      <c r="F17" s="3"/>
      <c r="G17" s="3"/>
      <c r="H17" s="3"/>
    </row>
    <row r="18" spans="1:9" x14ac:dyDescent="0.2">
      <c r="A18" s="6" t="s">
        <v>23</v>
      </c>
      <c r="B18" s="3"/>
      <c r="C18" s="3"/>
      <c r="D18" s="3"/>
      <c r="E18" s="3"/>
      <c r="F18" s="3"/>
      <c r="G18" s="3"/>
      <c r="H18" s="3"/>
    </row>
    <row r="19" spans="1:9" s="45" customFormat="1" x14ac:dyDescent="0.2">
      <c r="A19" s="13"/>
      <c r="B19" s="92" t="s">
        <v>142</v>
      </c>
      <c r="C19" s="92"/>
      <c r="D19" s="92"/>
      <c r="E19" s="92"/>
      <c r="F19" s="92"/>
      <c r="G19" s="92"/>
      <c r="H19" s="92"/>
      <c r="I19" s="92"/>
    </row>
    <row r="20" spans="1:9" ht="7.5" customHeight="1" x14ac:dyDescent="0.2">
      <c r="B20" s="2"/>
    </row>
    <row r="22" spans="1:9" s="15" customFormat="1" x14ac:dyDescent="0.2">
      <c r="A22" s="5" t="s">
        <v>27</v>
      </c>
    </row>
    <row r="23" spans="1:9" s="15" customFormat="1" ht="29.25" customHeight="1" x14ac:dyDescent="0.2">
      <c r="A23" s="137" t="s">
        <v>28</v>
      </c>
      <c r="B23" s="137"/>
      <c r="C23" s="137"/>
      <c r="D23" s="137"/>
      <c r="E23" s="137"/>
      <c r="F23" s="137"/>
      <c r="G23" s="137"/>
      <c r="H23" s="137"/>
      <c r="I23" s="137"/>
    </row>
    <row r="24" spans="1:9" s="15" customFormat="1" ht="48" customHeight="1" x14ac:dyDescent="0.2">
      <c r="A24" s="16"/>
      <c r="B24" s="127" t="s">
        <v>144</v>
      </c>
      <c r="C24" s="127"/>
      <c r="D24" s="127"/>
      <c r="E24" s="127"/>
      <c r="F24" s="127"/>
      <c r="G24" s="127"/>
      <c r="H24" s="127"/>
      <c r="I24" s="127"/>
    </row>
    <row r="25" spans="1:9" s="48" customFormat="1" ht="75" customHeight="1" x14ac:dyDescent="0.2">
      <c r="A25" s="47"/>
      <c r="B25" s="127" t="s">
        <v>145</v>
      </c>
      <c r="C25" s="127"/>
      <c r="D25" s="127"/>
      <c r="E25" s="127"/>
      <c r="F25" s="127"/>
      <c r="G25" s="127"/>
      <c r="H25" s="127"/>
      <c r="I25" s="127"/>
    </row>
    <row r="26" spans="1:9" s="15" customFormat="1" ht="7.5" customHeight="1" x14ac:dyDescent="0.2">
      <c r="A26" s="16"/>
      <c r="B26" s="16"/>
      <c r="C26" s="16"/>
      <c r="D26" s="16"/>
      <c r="E26" s="16"/>
      <c r="F26" s="16"/>
      <c r="G26" s="16"/>
      <c r="H26" s="16"/>
      <c r="I26" s="16"/>
    </row>
    <row r="27" spans="1:9" s="15" customFormat="1" x14ac:dyDescent="0.2">
      <c r="A27" s="93" t="s">
        <v>29</v>
      </c>
      <c r="B27" s="93"/>
      <c r="C27" s="93"/>
      <c r="D27" s="93"/>
      <c r="E27" s="93"/>
      <c r="F27" s="93"/>
      <c r="G27" s="93"/>
      <c r="H27" s="93"/>
      <c r="I27" s="93"/>
    </row>
    <row r="28" spans="1:9" s="48" customFormat="1" ht="56" customHeight="1" x14ac:dyDescent="0.2">
      <c r="A28" s="49"/>
      <c r="B28" s="128" t="s">
        <v>146</v>
      </c>
      <c r="C28" s="128"/>
      <c r="D28" s="128"/>
      <c r="E28" s="128"/>
      <c r="F28" s="128"/>
      <c r="G28" s="128"/>
      <c r="H28" s="128"/>
      <c r="I28" s="128"/>
    </row>
    <row r="29" spans="1:9" s="15" customFormat="1" ht="7.5" customHeight="1" x14ac:dyDescent="0.2">
      <c r="A29" s="17"/>
      <c r="B29" s="17"/>
      <c r="C29" s="17"/>
      <c r="D29" s="17"/>
      <c r="E29" s="17"/>
      <c r="F29" s="17"/>
      <c r="G29" s="17"/>
      <c r="H29" s="17"/>
      <c r="I29" s="17"/>
    </row>
    <row r="30" spans="1:9" s="15" customFormat="1" x14ac:dyDescent="0.2">
      <c r="A30" s="93" t="s">
        <v>30</v>
      </c>
      <c r="B30" s="93"/>
      <c r="C30" s="93"/>
      <c r="D30" s="93"/>
      <c r="E30" s="93"/>
      <c r="F30" s="93"/>
      <c r="G30" s="93"/>
      <c r="H30" s="93"/>
      <c r="I30" s="93"/>
    </row>
    <row r="31" spans="1:9" s="15" customFormat="1" ht="29.25" customHeight="1" x14ac:dyDescent="0.2">
      <c r="A31" s="125" t="s">
        <v>31</v>
      </c>
      <c r="B31" s="125"/>
      <c r="C31" s="125"/>
      <c r="D31" s="125"/>
      <c r="E31" s="125"/>
      <c r="F31" s="125"/>
      <c r="G31" s="125"/>
      <c r="H31" s="125"/>
      <c r="I31" s="125"/>
    </row>
    <row r="32" spans="1:9" s="15" customFormat="1" x14ac:dyDescent="0.2">
      <c r="A32" s="18"/>
      <c r="B32" s="126"/>
      <c r="C32" s="126"/>
      <c r="D32" s="126"/>
      <c r="E32" s="126"/>
      <c r="F32" s="126"/>
      <c r="G32" s="126"/>
      <c r="H32" s="126"/>
      <c r="I32" s="126"/>
    </row>
    <row r="33" spans="1:9" s="15" customFormat="1" ht="7.5" customHeight="1" x14ac:dyDescent="0.2">
      <c r="A33" s="18"/>
      <c r="B33" s="18"/>
      <c r="C33" s="18"/>
      <c r="D33" s="18"/>
      <c r="E33" s="18"/>
      <c r="F33" s="18"/>
      <c r="G33" s="18"/>
      <c r="H33" s="18"/>
      <c r="I33" s="18"/>
    </row>
    <row r="34" spans="1:9" s="15" customFormat="1" ht="7.5" customHeight="1" x14ac:dyDescent="0.2">
      <c r="A34" s="18"/>
      <c r="B34" s="18"/>
      <c r="C34" s="18"/>
      <c r="D34" s="18"/>
      <c r="E34" s="18"/>
      <c r="F34" s="18"/>
      <c r="G34" s="18"/>
      <c r="H34" s="18"/>
      <c r="I34" s="18"/>
    </row>
    <row r="35" spans="1:9" s="15" customFormat="1" ht="10.5" customHeight="1" x14ac:dyDescent="0.2">
      <c r="A35" s="4"/>
      <c r="B35" s="4"/>
      <c r="C35" s="4"/>
      <c r="D35" s="4"/>
      <c r="E35" s="4"/>
      <c r="F35" s="4"/>
      <c r="G35" s="4"/>
      <c r="H35" s="4"/>
      <c r="I35" s="4"/>
    </row>
  </sheetData>
  <mergeCells count="18">
    <mergeCell ref="B6:H6"/>
    <mergeCell ref="B9:I9"/>
    <mergeCell ref="B16:I16"/>
    <mergeCell ref="B19:I19"/>
    <mergeCell ref="A23:I23"/>
    <mergeCell ref="B2:H2"/>
    <mergeCell ref="C3:H3"/>
    <mergeCell ref="B4:E4"/>
    <mergeCell ref="G4:I4"/>
    <mergeCell ref="C5:E5"/>
    <mergeCell ref="G5:I5"/>
    <mergeCell ref="A31:I31"/>
    <mergeCell ref="B32:I32"/>
    <mergeCell ref="B24:I24"/>
    <mergeCell ref="A27:I27"/>
    <mergeCell ref="B28:I28"/>
    <mergeCell ref="A30:I30"/>
    <mergeCell ref="B25:I25"/>
  </mergeCells>
  <pageMargins left="0.7" right="0.4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Administration</vt:lpstr>
      <vt:lpstr>Admin Space</vt:lpstr>
      <vt:lpstr>Community Programs</vt:lpstr>
      <vt:lpstr>Comm Space</vt:lpstr>
      <vt:lpstr>Research</vt:lpstr>
      <vt:lpstr>Research Space</vt:lpstr>
      <vt:lpstr>Warehouse</vt:lpstr>
      <vt:lpstr>Warehouse Space</vt:lpstr>
      <vt:lpstr>Housing</vt:lpstr>
      <vt:lpstr>Housing Space</vt:lpstr>
      <vt:lpstr>SUMMARY</vt:lpstr>
    </vt:vector>
  </TitlesOfParts>
  <Company>Everyone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ckowalczewski</dc:creator>
  <cp:lastModifiedBy>Katrina</cp:lastModifiedBy>
  <cp:lastPrinted>2019-08-01T19:24:08Z</cp:lastPrinted>
  <dcterms:created xsi:type="dcterms:W3CDTF">2013-01-01T00:29:28Z</dcterms:created>
  <dcterms:modified xsi:type="dcterms:W3CDTF">2019-11-09T03:10:40Z</dcterms:modified>
</cp:coreProperties>
</file>